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705" yWindow="735" windowWidth="20730" windowHeight="6750" tabRatio="919" activeTab="1"/>
  </bookViews>
  <sheets>
    <sheet name="ملاحظة" sheetId="53" r:id="rId1"/>
    <sheet name="الفهرس" sheetId="147" r:id="rId2"/>
    <sheet name="أهم المصطلحات الاقتصادية" sheetId="120" r:id="rId3"/>
    <sheet name="القسم الأول" sheetId="50" r:id="rId4"/>
    <sheet name="جدول1" sheetId="17" r:id="rId5"/>
    <sheet name="جدول4  (2)" sheetId="117" state="hidden" r:id="rId6"/>
    <sheet name="جدول5 (2)" sheetId="118" state="hidden" r:id="rId7"/>
    <sheet name="جدول  2" sheetId="2" r:id="rId8"/>
    <sheet name="جدول 3" sheetId="76" r:id="rId9"/>
    <sheet name="جدول 4" sheetId="75" r:id="rId10"/>
    <sheet name="جدول 5" sheetId="86" r:id="rId11"/>
    <sheet name="جدول 6" sheetId="116" r:id="rId12"/>
    <sheet name="جدول 7" sheetId="68" r:id="rId13"/>
    <sheet name="جدول 8" sheetId="22" r:id="rId14"/>
    <sheet name="جدول 9-10" sheetId="82" r:id="rId15"/>
    <sheet name="جدول 11" sheetId="81" r:id="rId16"/>
    <sheet name="جدول 12-13" sheetId="83" r:id="rId17"/>
    <sheet name="جدول 14  " sheetId="64" r:id="rId18"/>
    <sheet name="جدول 15" sheetId="109" r:id="rId19"/>
    <sheet name="جدول 16" sheetId="33" r:id="rId20"/>
    <sheet name="القسم الثاني" sheetId="121" r:id="rId21"/>
    <sheet name="جدول 17" sheetId="105" r:id="rId22"/>
    <sheet name="جدول 18 " sheetId="108" r:id="rId23"/>
    <sheet name="جدول 19 " sheetId="106" r:id="rId24"/>
    <sheet name="القسم الثالث" sheetId="122" r:id="rId25"/>
    <sheet name="جدول 20" sheetId="123" r:id="rId26"/>
    <sheet name="جدول 21" sheetId="124" r:id="rId27"/>
    <sheet name="القسم الرابع" sheetId="125" r:id="rId28"/>
    <sheet name="جدول 22" sheetId="126" r:id="rId29"/>
    <sheet name="جدول 23" sheetId="127" r:id="rId30"/>
    <sheet name="جدول 24-25" sheetId="128" r:id="rId31"/>
    <sheet name="جدول 26" sheetId="129" r:id="rId32"/>
    <sheet name="جدول 27  " sheetId="130" r:id="rId33"/>
    <sheet name="جدول 28 " sheetId="131" r:id="rId34"/>
    <sheet name="جدول 29  " sheetId="132" r:id="rId35"/>
    <sheet name="جدول 30 " sheetId="133" r:id="rId36"/>
    <sheet name="جدول 31 " sheetId="134" r:id="rId37"/>
    <sheet name="القسم الخامس" sheetId="135" r:id="rId38"/>
    <sheet name="جدول 32  " sheetId="136" r:id="rId39"/>
    <sheet name="جدول 33  " sheetId="137" r:id="rId40"/>
    <sheet name="جدول 34 " sheetId="138" r:id="rId41"/>
    <sheet name="جدول 35  " sheetId="139" r:id="rId42"/>
    <sheet name="جدول 36  " sheetId="140" r:id="rId43"/>
    <sheet name="جدول 37  " sheetId="141" r:id="rId44"/>
    <sheet name="جدول 38 " sheetId="142" r:id="rId45"/>
    <sheet name="جدول 39 " sheetId="143" r:id="rId46"/>
    <sheet name="جدول 40" sheetId="144" r:id="rId47"/>
    <sheet name="جدول 41" sheetId="145" r:id="rId48"/>
    <sheet name="الفهرس  (2)" sheetId="146" r:id="rId49"/>
  </sheets>
  <definedNames>
    <definedName name="_xlnm._FilterDatabase" localSheetId="35" hidden="1">'جدول 30 '!$B$26:$U$62</definedName>
    <definedName name="Part1" localSheetId="1" hidden="1">{#N/A,#N/A,TRUE,"جدول 10";#N/A,#N/A,TRUE,"جدول 10";#N/A,#N/A,TRUE,"جدول 10"}</definedName>
    <definedName name="Part1" localSheetId="48" hidden="1">{#N/A,#N/A,TRUE,"جدول 10";#N/A,#N/A,TRUE,"جدول 10";#N/A,#N/A,TRUE,"جدول 10"}</definedName>
    <definedName name="Part1" localSheetId="17" hidden="1">{#N/A,#N/A,TRUE,"جدول 10";#N/A,#N/A,TRUE,"جدول 10";#N/A,#N/A,TRUE,"جدول 10"}</definedName>
    <definedName name="Part1" localSheetId="28" hidden="1">{#N/A,#N/A,TRUE,"جدول 10";#N/A,#N/A,TRUE,"جدول 10";#N/A,#N/A,TRUE,"جدول 10"}</definedName>
    <definedName name="Part1" localSheetId="36" hidden="1">{#N/A,#N/A,TRUE,"جدول 10";#N/A,#N/A,TRUE,"جدول 10";#N/A,#N/A,TRUE,"جدول 10"}</definedName>
    <definedName name="Part1" localSheetId="47" hidden="1">{#N/A,#N/A,TRUE,"جدول 10";#N/A,#N/A,TRUE,"جدول 10";#N/A,#N/A,TRUE,"جدول 10"}</definedName>
    <definedName name="Part1" localSheetId="10" hidden="1">{#N/A,#N/A,TRUE,"جدول 10";#N/A,#N/A,TRUE,"جدول 10";#N/A,#N/A,TRUE,"جدول 10"}</definedName>
    <definedName name="Part1" localSheetId="11" hidden="1">{#N/A,#N/A,TRUE,"جدول 10";#N/A,#N/A,TRUE,"جدول 10";#N/A,#N/A,TRUE,"جدول 10"}</definedName>
    <definedName name="Part1" localSheetId="12" hidden="1">{#N/A,#N/A,TRUE,"جدول 10";#N/A,#N/A,TRUE,"جدول 10";#N/A,#N/A,TRUE,"جدول 10"}</definedName>
    <definedName name="Part1" localSheetId="0" hidden="1">{#N/A,#N/A,TRUE,"جدول 10";#N/A,#N/A,TRUE,"جدول 10";#N/A,#N/A,TRUE,"جدول 10"}</definedName>
    <definedName name="_xlnm.Print_Area" localSheetId="1">الفهرس!$B$1:$F$59</definedName>
    <definedName name="_xlnm.Print_Area" localSheetId="48">'الفهرس  (2)'!$B$1:$F$59</definedName>
    <definedName name="_xlnm.Print_Area" localSheetId="3">'القسم الأول'!$A$1:$A$23</definedName>
    <definedName name="_xlnm.Print_Area" localSheetId="24">'القسم الثالث'!$A$1:$A$23</definedName>
    <definedName name="_xlnm.Print_Area" localSheetId="20">'القسم الثاني'!$A$1:$A$23</definedName>
    <definedName name="_xlnm.Print_Area" localSheetId="37">'القسم الخامس'!$A$1:$A$23</definedName>
    <definedName name="_xlnm.Print_Area" localSheetId="27">'القسم الرابع'!$A$1:$A$23</definedName>
    <definedName name="_xlnm.Print_Area" localSheetId="7">'جدول  2'!$B$1:$U$77</definedName>
    <definedName name="_xlnm.Print_Area" localSheetId="15">'جدول 11'!$B$1:$U$60</definedName>
    <definedName name="_xlnm.Print_Area" localSheetId="16">'جدول 12-13'!$B$1:$L$87</definedName>
    <definedName name="_xlnm.Print_Area" localSheetId="17">'جدول 14  '!$B$1:$E$27</definedName>
    <definedName name="_xlnm.Print_Area" localSheetId="18">'جدول 15'!$B$1:$U$24</definedName>
    <definedName name="_xlnm.Print_Area" localSheetId="19">'جدول 16'!$B$1:$I$81</definedName>
    <definedName name="_xlnm.Print_Area" localSheetId="21">'جدول 17'!$B$1:$I$48</definedName>
    <definedName name="_xlnm.Print_Area" localSheetId="22">'جدول 18 '!$B$1:$U$54</definedName>
    <definedName name="_xlnm.Print_Area" localSheetId="23">'جدول 19 '!$B$1:$K$45</definedName>
    <definedName name="_xlnm.Print_Area" localSheetId="25">'جدول 20'!$B$1:$I$44</definedName>
    <definedName name="_xlnm.Print_Area" localSheetId="26">'جدول 21'!$B$1:$I$64</definedName>
    <definedName name="_xlnm.Print_Area" localSheetId="28">'جدول 22'!$B$1:$I$43</definedName>
    <definedName name="_xlnm.Print_Area" localSheetId="29">'جدول 23'!$B$1:$U$68</definedName>
    <definedName name="_xlnm.Print_Area" localSheetId="30">'جدول 24-25'!$B$1:$I$63</definedName>
    <definedName name="_xlnm.Print_Area" localSheetId="31">'جدول 26'!$B$1:$I$77</definedName>
    <definedName name="_xlnm.Print_Area" localSheetId="32">'جدول 27  '!$B$1:$I$78</definedName>
    <definedName name="_xlnm.Print_Area" localSheetId="33">'جدول 28 '!$B$1:$I$78</definedName>
    <definedName name="_xlnm.Print_Area" localSheetId="34">'جدول 29  '!$B$1:$U$69</definedName>
    <definedName name="_xlnm.Print_Area" localSheetId="8">'جدول 3'!$B$1:$U$74</definedName>
    <definedName name="_xlnm.Print_Area" localSheetId="35">'جدول 30 '!$B$1:$U$65</definedName>
    <definedName name="_xlnm.Print_Area" localSheetId="36">'جدول 31 '!$B$1:$U$65</definedName>
    <definedName name="_xlnm.Print_Area" localSheetId="38">'جدول 32  '!$B$1:$I$38</definedName>
    <definedName name="_xlnm.Print_Area" localSheetId="39">'جدول 33  '!$B$1:$I$42</definedName>
    <definedName name="_xlnm.Print_Area" localSheetId="40">'جدول 34 '!$B$1:$I$43</definedName>
    <definedName name="_xlnm.Print_Area" localSheetId="41">'جدول 35  '!$B$1:$I$52</definedName>
    <definedName name="_xlnm.Print_Area" localSheetId="42">'جدول 36  '!$B$1:$I$60</definedName>
    <definedName name="_xlnm.Print_Area" localSheetId="43">'جدول 37  '!$B$1:$J$41</definedName>
    <definedName name="_xlnm.Print_Area" localSheetId="44">'جدول 38 '!$B$1:$I$70</definedName>
    <definedName name="_xlnm.Print_Area" localSheetId="45">'جدول 39 '!$B$1:$I$40</definedName>
    <definedName name="_xlnm.Print_Area" localSheetId="9">'جدول 4'!$B$1:$U$77</definedName>
    <definedName name="_xlnm.Print_Area" localSheetId="46">'جدول 40'!$B$1:$I$30</definedName>
    <definedName name="_xlnm.Print_Area" localSheetId="47">'جدول 41'!$B$1:$V$68</definedName>
    <definedName name="_xlnm.Print_Area" localSheetId="10">'جدول 5'!$B$1:$U$61</definedName>
    <definedName name="_xlnm.Print_Area" localSheetId="11">'جدول 6'!$B$1:$U$76</definedName>
    <definedName name="_xlnm.Print_Area" localSheetId="12">'جدول 7'!$B$1:$U$66</definedName>
    <definedName name="_xlnm.Print_Area" localSheetId="13">'جدول 8'!$B$1:$U$70</definedName>
    <definedName name="_xlnm.Print_Area" localSheetId="14">'جدول 9-10'!$C$1:$V$75</definedName>
    <definedName name="_xlnm.Print_Area" localSheetId="4">جدول1!$B$1:$I$45</definedName>
    <definedName name="_xlnm.Print_Area" localSheetId="5">'جدول4  (2)'!$B$1:$W$85</definedName>
    <definedName name="_xlnm.Print_Area" localSheetId="6">'جدول5 (2)'!$B$1:$W$67</definedName>
    <definedName name="_xlnm.Print_Area" localSheetId="0">ملاحظة!$B$1:$S$40</definedName>
    <definedName name="wrn.تسليف._.المصارف." localSheetId="1" hidden="1">{#N/A,#N/A,TRUE,"جدول 10";#N/A,#N/A,TRUE,"جدول 10";#N/A,#N/A,TRUE,"جدول 10"}</definedName>
    <definedName name="wrn.تسليف._.المصارف." localSheetId="48" hidden="1">{#N/A,#N/A,TRUE,"جدول 10";#N/A,#N/A,TRUE,"جدول 10";#N/A,#N/A,TRUE,"جدول 10"}</definedName>
    <definedName name="wrn.تسليف._.المصارف." localSheetId="3" hidden="1">{#N/A,#N/A,TRUE,"جدول 10";#N/A,#N/A,TRUE,"جدول 10";#N/A,#N/A,TRUE,"جدول 10"}</definedName>
    <definedName name="wrn.تسليف._.المصارف." localSheetId="24" hidden="1">{#N/A,#N/A,TRUE,"جدول 10";#N/A,#N/A,TRUE,"جدول 10";#N/A,#N/A,TRUE,"جدول 10"}</definedName>
    <definedName name="wrn.تسليف._.المصارف." localSheetId="20" hidden="1">{#N/A,#N/A,TRUE,"جدول 10";#N/A,#N/A,TRUE,"جدول 10";#N/A,#N/A,TRUE,"جدول 10"}</definedName>
    <definedName name="wrn.تسليف._.المصارف." localSheetId="37" hidden="1">{#N/A,#N/A,TRUE,"جدول 10";#N/A,#N/A,TRUE,"جدول 10";#N/A,#N/A,TRUE,"جدول 10"}</definedName>
    <definedName name="wrn.تسليف._.المصارف." localSheetId="27" hidden="1">{#N/A,#N/A,TRUE,"جدول 10";#N/A,#N/A,TRUE,"جدول 10";#N/A,#N/A,TRUE,"جدول 10"}</definedName>
    <definedName name="wrn.تسليف._.المصارف." localSheetId="17" hidden="1">{#N/A,#N/A,TRUE,"جدول 10";#N/A,#N/A,TRUE,"جدول 10";#N/A,#N/A,TRUE,"جدول 10"}</definedName>
    <definedName name="wrn.تسليف._.المصارف." localSheetId="25" hidden="1">{#N/A,#N/A,TRUE,"جدول 10";#N/A,#N/A,TRUE,"جدول 10";#N/A,#N/A,TRUE,"جدول 10"}</definedName>
    <definedName name="wrn.تسليف._.المصارف." localSheetId="26" hidden="1">{#N/A,#N/A,TRUE,"جدول 10";#N/A,#N/A,TRUE,"جدول 10";#N/A,#N/A,TRUE,"جدول 10"}</definedName>
    <definedName name="wrn.تسليف._.المصارف." localSheetId="28" hidden="1">{#N/A,#N/A,TRUE,"جدول 10";#N/A,#N/A,TRUE,"جدول 10";#N/A,#N/A,TRUE,"جدول 10"}</definedName>
    <definedName name="wrn.تسليف._.المصارف." localSheetId="30" hidden="1">{#N/A,#N/A,TRUE,"جدول 10";#N/A,#N/A,TRUE,"جدول 10";#N/A,#N/A,TRUE,"جدول 10"}</definedName>
    <definedName name="wrn.تسليف._.المصارف." localSheetId="36" hidden="1">{#N/A,#N/A,TRUE,"جدول 10";#N/A,#N/A,TRUE,"جدول 10";#N/A,#N/A,TRUE,"جدول 10"}</definedName>
    <definedName name="wrn.تسليف._.المصارف." localSheetId="47" hidden="1">{#N/A,#N/A,TRUE,"جدول 10";#N/A,#N/A,TRUE,"جدول 10";#N/A,#N/A,TRUE,"جدول 10"}</definedName>
    <definedName name="wrn.تسليف._.المصارف." localSheetId="10" hidden="1">{#N/A,#N/A,TRUE,"جدول 10";#N/A,#N/A,TRUE,"جدول 10";#N/A,#N/A,TRUE,"جدول 10"}</definedName>
    <definedName name="wrn.تسليف._.المصارف." localSheetId="11" hidden="1">{#N/A,#N/A,TRUE,"جدول 10";#N/A,#N/A,TRUE,"جدول 10";#N/A,#N/A,TRUE,"جدول 10"}</definedName>
    <definedName name="wrn.تسليف._.المصارف." localSheetId="12" hidden="1">{#N/A,#N/A,TRUE,"جدول 10";#N/A,#N/A,TRUE,"جدول 10";#N/A,#N/A,TRUE,"جدول 10"}</definedName>
    <definedName name="wrn.تسليف._.المصارف." localSheetId="4" hidden="1">{#N/A,#N/A,TRUE,"جدول 10";#N/A,#N/A,TRUE,"جدول 10";#N/A,#N/A,TRUE,"جدول 10"}</definedName>
    <definedName name="wrn.تسليف._.المصارف." localSheetId="0" hidden="1">{#N/A,#N/A,TRUE,"جدول 10";#N/A,#N/A,TRUE,"جدول 10";#N/A,#N/A,TRUE,"جدول 10"}</definedName>
    <definedName name="أهم" localSheetId="1" hidden="1">{#N/A,#N/A,TRUE,"جدول 10";#N/A,#N/A,TRUE,"جدول 10";#N/A,#N/A,TRUE,"جدول 10"}</definedName>
    <definedName name="أهم" localSheetId="48" hidden="1">{#N/A,#N/A,TRUE,"جدول 10";#N/A,#N/A,TRUE,"جدول 10";#N/A,#N/A,TRUE,"جدول 10"}</definedName>
    <definedName name="أهم" localSheetId="3" hidden="1">{#N/A,#N/A,TRUE,"جدول 10";#N/A,#N/A,TRUE,"جدول 10";#N/A,#N/A,TRUE,"جدول 10"}</definedName>
    <definedName name="أهم" localSheetId="24" hidden="1">{#N/A,#N/A,TRUE,"جدول 10";#N/A,#N/A,TRUE,"جدول 10";#N/A,#N/A,TRUE,"جدول 10"}</definedName>
    <definedName name="أهم" localSheetId="20" hidden="1">{#N/A,#N/A,TRUE,"جدول 10";#N/A,#N/A,TRUE,"جدول 10";#N/A,#N/A,TRUE,"جدول 10"}</definedName>
    <definedName name="أهم" localSheetId="37" hidden="1">{#N/A,#N/A,TRUE,"جدول 10";#N/A,#N/A,TRUE,"جدول 10";#N/A,#N/A,TRUE,"جدول 10"}</definedName>
    <definedName name="أهم" localSheetId="27" hidden="1">{#N/A,#N/A,TRUE,"جدول 10";#N/A,#N/A,TRUE,"جدول 10";#N/A,#N/A,TRUE,"جدول 10"}</definedName>
    <definedName name="أهم" localSheetId="17" hidden="1">{#N/A,#N/A,TRUE,"جدول 10";#N/A,#N/A,TRUE,"جدول 10";#N/A,#N/A,TRUE,"جدول 10"}</definedName>
    <definedName name="أهم" localSheetId="28" hidden="1">{#N/A,#N/A,TRUE,"جدول 10";#N/A,#N/A,TRUE,"جدول 10";#N/A,#N/A,TRUE,"جدول 10"}</definedName>
    <definedName name="أهم" localSheetId="36" hidden="1">{#N/A,#N/A,TRUE,"جدول 10";#N/A,#N/A,TRUE,"جدول 10";#N/A,#N/A,TRUE,"جدول 10"}</definedName>
    <definedName name="أهم" localSheetId="47" hidden="1">{#N/A,#N/A,TRUE,"جدول 10";#N/A,#N/A,TRUE,"جدول 10";#N/A,#N/A,TRUE,"جدول 10"}</definedName>
    <definedName name="أهم" localSheetId="10" hidden="1">{#N/A,#N/A,TRUE,"جدول 10";#N/A,#N/A,TRUE,"جدول 10";#N/A,#N/A,TRUE,"جدول 10"}</definedName>
    <definedName name="أهم" localSheetId="11" hidden="1">{#N/A,#N/A,TRUE,"جدول 10";#N/A,#N/A,TRUE,"جدول 10";#N/A,#N/A,TRUE,"جدول 10"}</definedName>
    <definedName name="أهم" localSheetId="12" hidden="1">{#N/A,#N/A,TRUE,"جدول 10";#N/A,#N/A,TRUE,"جدول 10";#N/A,#N/A,TRUE,"جدول 10"}</definedName>
    <definedName name="أهم" localSheetId="0" hidden="1">{#N/A,#N/A,TRUE,"جدول 10";#N/A,#N/A,TRUE,"جدول 10";#N/A,#N/A,TRUE,"جدول 10"}</definedName>
    <definedName name="تسليف" localSheetId="1" hidden="1">{#N/A,#N/A,TRUE,"جدول 10";#N/A,#N/A,TRUE,"جدول 10";#N/A,#N/A,TRUE,"جدول 10"}</definedName>
    <definedName name="تسليف" localSheetId="48" hidden="1">{#N/A,#N/A,TRUE,"جدول 10";#N/A,#N/A,TRUE,"جدول 10";#N/A,#N/A,TRUE,"جدول 10"}</definedName>
    <definedName name="تسليف" localSheetId="3" hidden="1">{#N/A,#N/A,TRUE,"جدول 10";#N/A,#N/A,TRUE,"جدول 10";#N/A,#N/A,TRUE,"جدول 10"}</definedName>
    <definedName name="تسليف" localSheetId="24" hidden="1">{#N/A,#N/A,TRUE,"جدول 10";#N/A,#N/A,TRUE,"جدول 10";#N/A,#N/A,TRUE,"جدول 10"}</definedName>
    <definedName name="تسليف" localSheetId="20" hidden="1">{#N/A,#N/A,TRUE,"جدول 10";#N/A,#N/A,TRUE,"جدول 10";#N/A,#N/A,TRUE,"جدول 10"}</definedName>
    <definedName name="تسليف" localSheetId="37" hidden="1">{#N/A,#N/A,TRUE,"جدول 10";#N/A,#N/A,TRUE,"جدول 10";#N/A,#N/A,TRUE,"جدول 10"}</definedName>
    <definedName name="تسليف" localSheetId="27" hidden="1">{#N/A,#N/A,TRUE,"جدول 10";#N/A,#N/A,TRUE,"جدول 10";#N/A,#N/A,TRUE,"جدول 10"}</definedName>
    <definedName name="تسليف" localSheetId="17" hidden="1">{#N/A,#N/A,TRUE,"جدول 10";#N/A,#N/A,TRUE,"جدول 10";#N/A,#N/A,TRUE,"جدول 10"}</definedName>
    <definedName name="تسليف" localSheetId="28" hidden="1">{#N/A,#N/A,TRUE,"جدول 10";#N/A,#N/A,TRUE,"جدول 10";#N/A,#N/A,TRUE,"جدول 10"}</definedName>
    <definedName name="تسليف" localSheetId="36" hidden="1">{#N/A,#N/A,TRUE,"جدول 10";#N/A,#N/A,TRUE,"جدول 10";#N/A,#N/A,TRUE,"جدول 10"}</definedName>
    <definedName name="تسليف" localSheetId="47" hidden="1">{#N/A,#N/A,TRUE,"جدول 10";#N/A,#N/A,TRUE,"جدول 10";#N/A,#N/A,TRUE,"جدول 10"}</definedName>
    <definedName name="تسليف" localSheetId="10" hidden="1">{#N/A,#N/A,TRUE,"جدول 10";#N/A,#N/A,TRUE,"جدول 10";#N/A,#N/A,TRUE,"جدول 10"}</definedName>
    <definedName name="تسليف" localSheetId="11" hidden="1">{#N/A,#N/A,TRUE,"جدول 10";#N/A,#N/A,TRUE,"جدول 10";#N/A,#N/A,TRUE,"جدول 10"}</definedName>
    <definedName name="تسليف" localSheetId="12" hidden="1">{#N/A,#N/A,TRUE,"جدول 10";#N/A,#N/A,TRUE,"جدول 10";#N/A,#N/A,TRUE,"جدول 10"}</definedName>
    <definedName name="تسليف" localSheetId="0" hidden="1">{#N/A,#N/A,TRUE,"جدول 10";#N/A,#N/A,TRUE,"جدول 10";#N/A,#N/A,TRUE,"جدول 10"}</definedName>
    <definedName name="صرف" localSheetId="1" hidden="1">{#N/A,#N/A,TRUE,"جدول 10";#N/A,#N/A,TRUE,"جدول 10";#N/A,#N/A,TRUE,"جدول 10"}</definedName>
    <definedName name="صرف" localSheetId="48" hidden="1">{#N/A,#N/A,TRUE,"جدول 10";#N/A,#N/A,TRUE,"جدول 10";#N/A,#N/A,TRUE,"جدول 10"}</definedName>
    <definedName name="صرف" localSheetId="3" hidden="1">{#N/A,#N/A,TRUE,"جدول 10";#N/A,#N/A,TRUE,"جدول 10";#N/A,#N/A,TRUE,"جدول 10"}</definedName>
    <definedName name="صرف" localSheetId="24" hidden="1">{#N/A,#N/A,TRUE,"جدول 10";#N/A,#N/A,TRUE,"جدول 10";#N/A,#N/A,TRUE,"جدول 10"}</definedName>
    <definedName name="صرف" localSheetId="20" hidden="1">{#N/A,#N/A,TRUE,"جدول 10";#N/A,#N/A,TRUE,"جدول 10";#N/A,#N/A,TRUE,"جدول 10"}</definedName>
    <definedName name="صرف" localSheetId="37" hidden="1">{#N/A,#N/A,TRUE,"جدول 10";#N/A,#N/A,TRUE,"جدول 10";#N/A,#N/A,TRUE,"جدول 10"}</definedName>
    <definedName name="صرف" localSheetId="27" hidden="1">{#N/A,#N/A,TRUE,"جدول 10";#N/A,#N/A,TRUE,"جدول 10";#N/A,#N/A,TRUE,"جدول 10"}</definedName>
    <definedName name="صرف" localSheetId="17" hidden="1">{#N/A,#N/A,TRUE,"جدول 10";#N/A,#N/A,TRUE,"جدول 10";#N/A,#N/A,TRUE,"جدول 10"}</definedName>
    <definedName name="صرف" localSheetId="28" hidden="1">{#N/A,#N/A,TRUE,"جدول 10";#N/A,#N/A,TRUE,"جدول 10";#N/A,#N/A,TRUE,"جدول 10"}</definedName>
    <definedName name="صرف" localSheetId="36" hidden="1">{#N/A,#N/A,TRUE,"جدول 10";#N/A,#N/A,TRUE,"جدول 10";#N/A,#N/A,TRUE,"جدول 10"}</definedName>
    <definedName name="صرف" localSheetId="47" hidden="1">{#N/A,#N/A,TRUE,"جدول 10";#N/A,#N/A,TRUE,"جدول 10";#N/A,#N/A,TRUE,"جدول 10"}</definedName>
    <definedName name="صرف" localSheetId="10" hidden="1">{#N/A,#N/A,TRUE,"جدول 10";#N/A,#N/A,TRUE,"جدول 10";#N/A,#N/A,TRUE,"جدول 10"}</definedName>
    <definedName name="صرف" localSheetId="11" hidden="1">{#N/A,#N/A,TRUE,"جدول 10";#N/A,#N/A,TRUE,"جدول 10";#N/A,#N/A,TRUE,"جدول 10"}</definedName>
    <definedName name="صرف" localSheetId="12" hidden="1">{#N/A,#N/A,TRUE,"جدول 10";#N/A,#N/A,TRUE,"جدول 10";#N/A,#N/A,TRUE,"جدول 10"}</definedName>
    <definedName name="صرف" localSheetId="0" hidden="1">{#N/A,#N/A,TRUE,"جدول 10";#N/A,#N/A,TRUE,"جدول 10";#N/A,#N/A,TRUE,"جدول 10"}</definedName>
    <definedName name="صرف2" localSheetId="1" hidden="1">{#N/A,#N/A,TRUE,"جدول 10";#N/A,#N/A,TRUE,"جدول 10";#N/A,#N/A,TRUE,"جدول 10"}</definedName>
    <definedName name="صرف2" localSheetId="48" hidden="1">{#N/A,#N/A,TRUE,"جدول 10";#N/A,#N/A,TRUE,"جدول 10";#N/A,#N/A,TRUE,"جدول 10"}</definedName>
    <definedName name="صرف2" localSheetId="3" hidden="1">{#N/A,#N/A,TRUE,"جدول 10";#N/A,#N/A,TRUE,"جدول 10";#N/A,#N/A,TRUE,"جدول 10"}</definedName>
    <definedName name="صرف2" localSheetId="24" hidden="1">{#N/A,#N/A,TRUE,"جدول 10";#N/A,#N/A,TRUE,"جدول 10";#N/A,#N/A,TRUE,"جدول 10"}</definedName>
    <definedName name="صرف2" localSheetId="20" hidden="1">{#N/A,#N/A,TRUE,"جدول 10";#N/A,#N/A,TRUE,"جدول 10";#N/A,#N/A,TRUE,"جدول 10"}</definedName>
    <definedName name="صرف2" localSheetId="37" hidden="1">{#N/A,#N/A,TRUE,"جدول 10";#N/A,#N/A,TRUE,"جدول 10";#N/A,#N/A,TRUE,"جدول 10"}</definedName>
    <definedName name="صرف2" localSheetId="27" hidden="1">{#N/A,#N/A,TRUE,"جدول 10";#N/A,#N/A,TRUE,"جدول 10";#N/A,#N/A,TRUE,"جدول 10"}</definedName>
    <definedName name="صرف2" localSheetId="17" hidden="1">{#N/A,#N/A,TRUE,"جدول 10";#N/A,#N/A,TRUE,"جدول 10";#N/A,#N/A,TRUE,"جدول 10"}</definedName>
    <definedName name="صرف2" localSheetId="28" hidden="1">{#N/A,#N/A,TRUE,"جدول 10";#N/A,#N/A,TRUE,"جدول 10";#N/A,#N/A,TRUE,"جدول 10"}</definedName>
    <definedName name="صرف2" localSheetId="36" hidden="1">{#N/A,#N/A,TRUE,"جدول 10";#N/A,#N/A,TRUE,"جدول 10";#N/A,#N/A,TRUE,"جدول 10"}</definedName>
    <definedName name="صرف2" localSheetId="47" hidden="1">{#N/A,#N/A,TRUE,"جدول 10";#N/A,#N/A,TRUE,"جدول 10";#N/A,#N/A,TRUE,"جدول 10"}</definedName>
    <definedName name="صرف2" localSheetId="10" hidden="1">{#N/A,#N/A,TRUE,"جدول 10";#N/A,#N/A,TRUE,"جدول 10";#N/A,#N/A,TRUE,"جدول 10"}</definedName>
    <definedName name="صرف2" localSheetId="11" hidden="1">{#N/A,#N/A,TRUE,"جدول 10";#N/A,#N/A,TRUE,"جدول 10";#N/A,#N/A,TRUE,"جدول 10"}</definedName>
    <definedName name="صرف2" localSheetId="12" hidden="1">{#N/A,#N/A,TRUE,"جدول 10";#N/A,#N/A,TRUE,"جدول 10";#N/A,#N/A,TRUE,"جدول 10"}</definedName>
    <definedName name="صرف2" localSheetId="0" hidden="1">{#N/A,#N/A,TRUE,"جدول 10";#N/A,#N/A,TRUE,"جدول 10";#N/A,#N/A,TRUE,"جدول 10"}</definedName>
    <definedName name="فوائد" localSheetId="1" hidden="1">{#N/A,#N/A,TRUE,"جدول 10";#N/A,#N/A,TRUE,"جدول 10";#N/A,#N/A,TRUE,"جدول 10"}</definedName>
    <definedName name="فوائد" localSheetId="48" hidden="1">{#N/A,#N/A,TRUE,"جدول 10";#N/A,#N/A,TRUE,"جدول 10";#N/A,#N/A,TRUE,"جدول 10"}</definedName>
    <definedName name="فوائد" localSheetId="3" hidden="1">{#N/A,#N/A,TRUE,"جدول 10";#N/A,#N/A,TRUE,"جدول 10";#N/A,#N/A,TRUE,"جدول 10"}</definedName>
    <definedName name="فوائد" localSheetId="24" hidden="1">{#N/A,#N/A,TRUE,"جدول 10";#N/A,#N/A,TRUE,"جدول 10";#N/A,#N/A,TRUE,"جدول 10"}</definedName>
    <definedName name="فوائد" localSheetId="20" hidden="1">{#N/A,#N/A,TRUE,"جدول 10";#N/A,#N/A,TRUE,"جدول 10";#N/A,#N/A,TRUE,"جدول 10"}</definedName>
    <definedName name="فوائد" localSheetId="37" hidden="1">{#N/A,#N/A,TRUE,"جدول 10";#N/A,#N/A,TRUE,"جدول 10";#N/A,#N/A,TRUE,"جدول 10"}</definedName>
    <definedName name="فوائد" localSheetId="27" hidden="1">{#N/A,#N/A,TRUE,"جدول 10";#N/A,#N/A,TRUE,"جدول 10";#N/A,#N/A,TRUE,"جدول 10"}</definedName>
    <definedName name="فوائد" localSheetId="17" hidden="1">{#N/A,#N/A,TRUE,"جدول 10";#N/A,#N/A,TRUE,"جدول 10";#N/A,#N/A,TRUE,"جدول 10"}</definedName>
    <definedName name="فوائد" localSheetId="28" hidden="1">{#N/A,#N/A,TRUE,"جدول 10";#N/A,#N/A,TRUE,"جدول 10";#N/A,#N/A,TRUE,"جدول 10"}</definedName>
    <definedName name="فوائد" localSheetId="36" hidden="1">{#N/A,#N/A,TRUE,"جدول 10";#N/A,#N/A,TRUE,"جدول 10";#N/A,#N/A,TRUE,"جدول 10"}</definedName>
    <definedName name="فوائد" localSheetId="47" hidden="1">{#N/A,#N/A,TRUE,"جدول 10";#N/A,#N/A,TRUE,"جدول 10";#N/A,#N/A,TRUE,"جدول 10"}</definedName>
    <definedName name="فوائد" localSheetId="10" hidden="1">{#N/A,#N/A,TRUE,"جدول 10";#N/A,#N/A,TRUE,"جدول 10";#N/A,#N/A,TRUE,"جدول 10"}</definedName>
    <definedName name="فوائد" localSheetId="11" hidden="1">{#N/A,#N/A,TRUE,"جدول 10";#N/A,#N/A,TRUE,"جدول 10";#N/A,#N/A,TRUE,"جدول 10"}</definedName>
    <definedName name="فوائد" localSheetId="12" hidden="1">{#N/A,#N/A,TRUE,"جدول 10";#N/A,#N/A,TRUE,"جدول 10";#N/A,#N/A,TRUE,"جدول 10"}</definedName>
    <definedName name="فوائد" localSheetId="0" hidden="1">{#N/A,#N/A,TRUE,"جدول 10";#N/A,#N/A,TRUE,"جدول 10";#N/A,#N/A,TRUE,"جدول 10"}</definedName>
    <definedName name="مصارف" localSheetId="1" hidden="1">{#N/A,#N/A,TRUE,"جدول 10";#N/A,#N/A,TRUE,"جدول 10";#N/A,#N/A,TRUE,"جدول 10"}</definedName>
    <definedName name="مصارف" localSheetId="48" hidden="1">{#N/A,#N/A,TRUE,"جدول 10";#N/A,#N/A,TRUE,"جدول 10";#N/A,#N/A,TRUE,"جدول 10"}</definedName>
    <definedName name="مصارف" localSheetId="3" hidden="1">{#N/A,#N/A,TRUE,"جدول 10";#N/A,#N/A,TRUE,"جدول 10";#N/A,#N/A,TRUE,"جدول 10"}</definedName>
    <definedName name="مصارف" localSheetId="24" hidden="1">{#N/A,#N/A,TRUE,"جدول 10";#N/A,#N/A,TRUE,"جدول 10";#N/A,#N/A,TRUE,"جدول 10"}</definedName>
    <definedName name="مصارف" localSheetId="20" hidden="1">{#N/A,#N/A,TRUE,"جدول 10";#N/A,#N/A,TRUE,"جدول 10";#N/A,#N/A,TRUE,"جدول 10"}</definedName>
    <definedName name="مصارف" localSheetId="37" hidden="1">{#N/A,#N/A,TRUE,"جدول 10";#N/A,#N/A,TRUE,"جدول 10";#N/A,#N/A,TRUE,"جدول 10"}</definedName>
    <definedName name="مصارف" localSheetId="27" hidden="1">{#N/A,#N/A,TRUE,"جدول 10";#N/A,#N/A,TRUE,"جدول 10";#N/A,#N/A,TRUE,"جدول 10"}</definedName>
    <definedName name="مصارف" localSheetId="17" hidden="1">{#N/A,#N/A,TRUE,"جدول 10";#N/A,#N/A,TRUE,"جدول 10";#N/A,#N/A,TRUE,"جدول 10"}</definedName>
    <definedName name="مصارف" localSheetId="28" hidden="1">{#N/A,#N/A,TRUE,"جدول 10";#N/A,#N/A,TRUE,"جدول 10";#N/A,#N/A,TRUE,"جدول 10"}</definedName>
    <definedName name="مصارف" localSheetId="36" hidden="1">{#N/A,#N/A,TRUE,"جدول 10";#N/A,#N/A,TRUE,"جدول 10";#N/A,#N/A,TRUE,"جدول 10"}</definedName>
    <definedName name="مصارف" localSheetId="47" hidden="1">{#N/A,#N/A,TRUE,"جدول 10";#N/A,#N/A,TRUE,"جدول 10";#N/A,#N/A,TRUE,"جدول 10"}</definedName>
    <definedName name="مصارف" localSheetId="10" hidden="1">{#N/A,#N/A,TRUE,"جدول 10";#N/A,#N/A,TRUE,"جدول 10";#N/A,#N/A,TRUE,"جدول 10"}</definedName>
    <definedName name="مصارف" localSheetId="11" hidden="1">{#N/A,#N/A,TRUE,"جدول 10";#N/A,#N/A,TRUE,"جدول 10";#N/A,#N/A,TRUE,"جدول 10"}</definedName>
    <definedName name="مصارف" localSheetId="12" hidden="1">{#N/A,#N/A,TRUE,"جدول 10";#N/A,#N/A,TRUE,"جدول 10";#N/A,#N/A,TRUE,"جدول 10"}</definedName>
    <definedName name="مصارف" localSheetId="0" hidden="1">{#N/A,#N/A,TRUE,"جدول 10";#N/A,#N/A,TRUE,"جدول 10";#N/A,#N/A,TRUE,"جدول 10"}</definedName>
  </definedNames>
  <calcPr calcId="144525"/>
  <fileRecoveryPr autoRecover="0"/>
</workbook>
</file>

<file path=xl/calcChain.xml><?xml version="1.0" encoding="utf-8"?>
<calcChain xmlns="http://schemas.openxmlformats.org/spreadsheetml/2006/main">
  <c r="E66" i="142" l="1"/>
  <c r="H43" i="142"/>
  <c r="H66" i="142" s="1"/>
  <c r="G43" i="142"/>
  <c r="G66" i="142" s="1"/>
  <c r="F43" i="142"/>
  <c r="F66" i="142" s="1"/>
  <c r="E43" i="142"/>
  <c r="D43" i="142"/>
  <c r="D66" i="142" s="1"/>
  <c r="C43" i="142"/>
  <c r="C66" i="142" s="1"/>
  <c r="E38" i="142"/>
  <c r="H15" i="142"/>
  <c r="H38" i="142" s="1"/>
  <c r="G15" i="142"/>
  <c r="G38" i="142" s="1"/>
  <c r="F15" i="142"/>
  <c r="F38" i="142" s="1"/>
  <c r="E15" i="142"/>
  <c r="D15" i="142"/>
  <c r="D38" i="142" s="1"/>
  <c r="C15" i="142"/>
  <c r="C38" i="142" s="1"/>
  <c r="S62" i="118" l="1"/>
  <c r="M68" i="118"/>
  <c r="V62" i="118"/>
  <c r="T62" i="118"/>
  <c r="R62" i="118"/>
  <c r="Q62" i="118"/>
  <c r="P62" i="118"/>
  <c r="O62" i="118"/>
  <c r="N62" i="118"/>
  <c r="L62" i="118"/>
  <c r="K62" i="118"/>
  <c r="J62" i="118"/>
  <c r="I62" i="118"/>
  <c r="H62" i="118"/>
  <c r="G62" i="118"/>
  <c r="F62" i="118"/>
  <c r="E62" i="118"/>
  <c r="D62" i="118"/>
  <c r="C62" i="118"/>
  <c r="V60" i="118"/>
  <c r="T60" i="118"/>
  <c r="R60" i="118"/>
  <c r="Q60" i="118"/>
  <c r="P60" i="118"/>
  <c r="O60" i="118"/>
  <c r="N60" i="118"/>
  <c r="L60" i="118"/>
  <c r="K60" i="118"/>
  <c r="J60" i="118"/>
  <c r="I60" i="118"/>
  <c r="D60" i="118"/>
  <c r="V54" i="118"/>
  <c r="U54" i="118"/>
  <c r="T54" i="118"/>
  <c r="S54" i="118"/>
  <c r="R54" i="118"/>
  <c r="Q54" i="118"/>
  <c r="P54" i="118"/>
  <c r="O54" i="118"/>
  <c r="L54" i="118"/>
  <c r="K54" i="118"/>
  <c r="J54" i="118"/>
  <c r="I54" i="118"/>
  <c r="V52" i="118"/>
  <c r="U52" i="118"/>
  <c r="T52" i="118"/>
  <c r="S52" i="118"/>
  <c r="R52" i="118"/>
  <c r="Q52" i="118"/>
  <c r="P52" i="118"/>
  <c r="O52" i="118"/>
  <c r="L52" i="118"/>
  <c r="K52" i="118"/>
  <c r="J52" i="118"/>
  <c r="I52" i="118"/>
  <c r="V41" i="118"/>
  <c r="U41" i="118"/>
  <c r="T41" i="118"/>
  <c r="S41" i="118"/>
  <c r="R41" i="118"/>
  <c r="Q41" i="118"/>
  <c r="P41" i="118"/>
  <c r="O41" i="118"/>
  <c r="L41" i="118"/>
  <c r="K41" i="118"/>
  <c r="J41" i="118"/>
  <c r="I41" i="118"/>
  <c r="V36" i="118"/>
  <c r="U36" i="118"/>
  <c r="T36" i="118"/>
  <c r="S36" i="118"/>
  <c r="R36" i="118"/>
  <c r="Q36" i="118"/>
  <c r="P36" i="118"/>
  <c r="O36" i="118"/>
  <c r="L36" i="118"/>
  <c r="K36" i="118"/>
  <c r="J36" i="118"/>
  <c r="I36" i="118"/>
  <c r="V35" i="118"/>
  <c r="U35" i="118"/>
  <c r="T35" i="118"/>
  <c r="S35" i="118"/>
  <c r="R35" i="118"/>
  <c r="Q35" i="118"/>
  <c r="P35" i="118"/>
  <c r="O35" i="118"/>
  <c r="L35" i="118"/>
  <c r="K35" i="118"/>
  <c r="J35" i="118"/>
  <c r="I35" i="118"/>
  <c r="V34" i="118"/>
  <c r="U34" i="118"/>
  <c r="T34" i="118"/>
  <c r="S34" i="118"/>
  <c r="R34" i="118"/>
  <c r="Q34" i="118"/>
  <c r="P34" i="118"/>
  <c r="O34" i="118"/>
  <c r="L34" i="118"/>
  <c r="K34" i="118"/>
  <c r="J34" i="118"/>
  <c r="I34" i="118"/>
  <c r="V33" i="118"/>
  <c r="U33" i="118"/>
  <c r="T33" i="118"/>
  <c r="T32" i="118" s="1"/>
  <c r="S33" i="118"/>
  <c r="R33" i="118"/>
  <c r="Q33" i="118"/>
  <c r="P33" i="118"/>
  <c r="P32" i="118" s="1"/>
  <c r="O33" i="118"/>
  <c r="L33" i="118"/>
  <c r="L32" i="118" s="1"/>
  <c r="K33" i="118"/>
  <c r="J33" i="118"/>
  <c r="I33" i="118"/>
  <c r="V30" i="118"/>
  <c r="U30" i="118"/>
  <c r="T30" i="118"/>
  <c r="S30" i="118"/>
  <c r="R30" i="118"/>
  <c r="Q30" i="118"/>
  <c r="P30" i="118"/>
  <c r="O30" i="118"/>
  <c r="L30" i="118"/>
  <c r="K30" i="118"/>
  <c r="J30" i="118"/>
  <c r="I30" i="118"/>
  <c r="V29" i="118"/>
  <c r="V28" i="118" s="1"/>
  <c r="U29" i="118"/>
  <c r="T29" i="118"/>
  <c r="T28" i="118" s="1"/>
  <c r="S29" i="118"/>
  <c r="R29" i="118"/>
  <c r="R28" i="118" s="1"/>
  <c r="Q29" i="118"/>
  <c r="Q28" i="118" s="1"/>
  <c r="P29" i="118"/>
  <c r="P28" i="118" s="1"/>
  <c r="O29" i="118"/>
  <c r="L29" i="118"/>
  <c r="L28" i="118" s="1"/>
  <c r="K29" i="118"/>
  <c r="K28" i="118" s="1"/>
  <c r="J29" i="118"/>
  <c r="J28" i="118" s="1"/>
  <c r="I29" i="118"/>
  <c r="I28" i="118" s="1"/>
  <c r="V24" i="118"/>
  <c r="U24" i="118"/>
  <c r="T24" i="118"/>
  <c r="S24" i="118"/>
  <c r="R24" i="118"/>
  <c r="Q24" i="118"/>
  <c r="P24" i="118"/>
  <c r="O24" i="118"/>
  <c r="L24" i="118"/>
  <c r="K24" i="118"/>
  <c r="J24" i="118"/>
  <c r="I24" i="118"/>
  <c r="V23" i="118"/>
  <c r="U23" i="118"/>
  <c r="T23" i="118"/>
  <c r="S23" i="118"/>
  <c r="R23" i="118"/>
  <c r="Q23" i="118"/>
  <c r="P23" i="118"/>
  <c r="O23" i="118"/>
  <c r="L23" i="118"/>
  <c r="K23" i="118"/>
  <c r="J23" i="118"/>
  <c r="I23" i="118"/>
  <c r="V22" i="118"/>
  <c r="U22" i="118"/>
  <c r="T22" i="118"/>
  <c r="S22" i="118"/>
  <c r="R22" i="118"/>
  <c r="Q22" i="118"/>
  <c r="P22" i="118"/>
  <c r="O22" i="118"/>
  <c r="L22" i="118"/>
  <c r="K22" i="118"/>
  <c r="J22" i="118"/>
  <c r="I22" i="118"/>
  <c r="V21" i="118"/>
  <c r="U21" i="118"/>
  <c r="T21" i="118"/>
  <c r="S21" i="118"/>
  <c r="R21" i="118"/>
  <c r="Q21" i="118"/>
  <c r="P21" i="118"/>
  <c r="O21" i="118"/>
  <c r="L21" i="118"/>
  <c r="K21" i="118"/>
  <c r="J21" i="118"/>
  <c r="I21" i="118"/>
  <c r="V20" i="118"/>
  <c r="U20" i="118"/>
  <c r="U19" i="118" s="1"/>
  <c r="T20" i="118"/>
  <c r="S20" i="118"/>
  <c r="R20" i="118"/>
  <c r="Q20" i="118"/>
  <c r="Q19" i="118" s="1"/>
  <c r="P20" i="118"/>
  <c r="P19" i="118" s="1"/>
  <c r="O20" i="118"/>
  <c r="O19" i="118" s="1"/>
  <c r="L20" i="118"/>
  <c r="K20" i="118"/>
  <c r="K19" i="118" s="1"/>
  <c r="J20" i="118"/>
  <c r="J19" i="118" s="1"/>
  <c r="I20" i="118"/>
  <c r="V19" i="118"/>
  <c r="V17" i="118"/>
  <c r="U17" i="118"/>
  <c r="T17" i="118"/>
  <c r="S17" i="118"/>
  <c r="R17" i="118"/>
  <c r="Q17" i="118"/>
  <c r="P17" i="118"/>
  <c r="O17" i="118"/>
  <c r="L17" i="118"/>
  <c r="K17" i="118"/>
  <c r="J17" i="118"/>
  <c r="I17" i="118"/>
  <c r="V16" i="118"/>
  <c r="U16" i="118"/>
  <c r="U15" i="118" s="1"/>
  <c r="T16" i="118"/>
  <c r="T15" i="118" s="1"/>
  <c r="S16" i="118"/>
  <c r="S15" i="118" s="1"/>
  <c r="R16" i="118"/>
  <c r="Q16" i="118"/>
  <c r="Q15" i="118" s="1"/>
  <c r="P16" i="118"/>
  <c r="P15" i="118" s="1"/>
  <c r="O16" i="118"/>
  <c r="O15" i="118" s="1"/>
  <c r="L16" i="118"/>
  <c r="L15" i="118" s="1"/>
  <c r="K16" i="118"/>
  <c r="K15" i="118" s="1"/>
  <c r="K26" i="118" s="1"/>
  <c r="J16" i="118"/>
  <c r="J15" i="118" s="1"/>
  <c r="I16" i="118"/>
  <c r="M89" i="117"/>
  <c r="C89" i="117"/>
  <c r="M88" i="117"/>
  <c r="C88" i="117"/>
  <c r="M87" i="117"/>
  <c r="C87" i="117"/>
  <c r="V57" i="117"/>
  <c r="U57" i="117"/>
  <c r="T57" i="117"/>
  <c r="S57" i="117"/>
  <c r="R57" i="117"/>
  <c r="Q57" i="117"/>
  <c r="P57" i="117"/>
  <c r="L57" i="117"/>
  <c r="K57" i="117"/>
  <c r="J57" i="117"/>
  <c r="V56" i="117"/>
  <c r="U56" i="117"/>
  <c r="T56" i="117"/>
  <c r="S56" i="117"/>
  <c r="R56" i="117"/>
  <c r="Q56" i="117"/>
  <c r="P56" i="117"/>
  <c r="L56" i="117"/>
  <c r="K56" i="117"/>
  <c r="J56" i="117"/>
  <c r="V55" i="117"/>
  <c r="U55" i="117"/>
  <c r="T55" i="117"/>
  <c r="S55" i="117"/>
  <c r="R55" i="117"/>
  <c r="Q55" i="117"/>
  <c r="P55" i="117"/>
  <c r="L55" i="117"/>
  <c r="K55" i="117"/>
  <c r="J55" i="117"/>
  <c r="V54" i="117"/>
  <c r="U54" i="117"/>
  <c r="T54" i="117"/>
  <c r="S54" i="117"/>
  <c r="R54" i="117"/>
  <c r="Q54" i="117"/>
  <c r="P54" i="117"/>
  <c r="L54" i="117"/>
  <c r="K54" i="117"/>
  <c r="J54" i="117"/>
  <c r="V53" i="117"/>
  <c r="U53" i="117"/>
  <c r="T53" i="117"/>
  <c r="S53" i="117"/>
  <c r="R53" i="117"/>
  <c r="Q53" i="117"/>
  <c r="P53" i="117"/>
  <c r="L53" i="117"/>
  <c r="K53" i="117"/>
  <c r="J53" i="117"/>
  <c r="V52" i="117"/>
  <c r="U52" i="117"/>
  <c r="T52" i="117"/>
  <c r="S52" i="117"/>
  <c r="R52" i="117"/>
  <c r="Q52" i="117"/>
  <c r="P52" i="117"/>
  <c r="L52" i="117"/>
  <c r="K52" i="117"/>
  <c r="J52" i="117"/>
  <c r="V51" i="117"/>
  <c r="U51" i="117"/>
  <c r="T51" i="117"/>
  <c r="S51" i="117"/>
  <c r="R51" i="117"/>
  <c r="Q51" i="117"/>
  <c r="P51" i="117"/>
  <c r="L51" i="117"/>
  <c r="K51" i="117"/>
  <c r="J51" i="117"/>
  <c r="V50" i="117"/>
  <c r="U50" i="117"/>
  <c r="T50" i="117"/>
  <c r="S50" i="117"/>
  <c r="R50" i="117"/>
  <c r="Q50" i="117"/>
  <c r="P50" i="117"/>
  <c r="L50" i="117"/>
  <c r="K50" i="117"/>
  <c r="J50" i="117"/>
  <c r="V48" i="117"/>
  <c r="U48" i="117"/>
  <c r="T48" i="117"/>
  <c r="S48" i="117"/>
  <c r="R48" i="117"/>
  <c r="Q48" i="117"/>
  <c r="P48" i="117"/>
  <c r="L48" i="117"/>
  <c r="K48" i="117"/>
  <c r="J48" i="117"/>
  <c r="V46" i="117"/>
  <c r="U46" i="117"/>
  <c r="T46" i="117"/>
  <c r="S46" i="117"/>
  <c r="R46" i="117"/>
  <c r="Q46" i="117"/>
  <c r="P46" i="117"/>
  <c r="L46" i="117"/>
  <c r="K46" i="117"/>
  <c r="J46" i="117"/>
  <c r="V45" i="117"/>
  <c r="U45" i="117"/>
  <c r="T45" i="117"/>
  <c r="S45" i="117"/>
  <c r="R45" i="117"/>
  <c r="Q45" i="117"/>
  <c r="P45" i="117"/>
  <c r="L45" i="117"/>
  <c r="K45" i="117"/>
  <c r="J45" i="117"/>
  <c r="V44" i="117"/>
  <c r="U44" i="117"/>
  <c r="T44" i="117"/>
  <c r="S44" i="117"/>
  <c r="R44" i="117"/>
  <c r="Q44" i="117"/>
  <c r="P44" i="117"/>
  <c r="L44" i="117"/>
  <c r="K44" i="117"/>
  <c r="J44" i="117"/>
  <c r="V43" i="117"/>
  <c r="U43" i="117"/>
  <c r="T43" i="117"/>
  <c r="S43" i="117"/>
  <c r="R43" i="117"/>
  <c r="Q43" i="117"/>
  <c r="P43" i="117"/>
  <c r="L43" i="117"/>
  <c r="K43" i="117"/>
  <c r="J43" i="117"/>
  <c r="V42" i="117"/>
  <c r="U42" i="117"/>
  <c r="T42" i="117"/>
  <c r="S42" i="117"/>
  <c r="R42" i="117"/>
  <c r="Q42" i="117"/>
  <c r="P42" i="117"/>
  <c r="L42" i="117"/>
  <c r="K42" i="117"/>
  <c r="J42" i="117"/>
  <c r="V41" i="117"/>
  <c r="U41" i="117"/>
  <c r="T41" i="117"/>
  <c r="S41" i="117"/>
  <c r="R41" i="117"/>
  <c r="Q41" i="117"/>
  <c r="P41" i="117"/>
  <c r="L41" i="117"/>
  <c r="K41" i="117"/>
  <c r="J41" i="117"/>
  <c r="V40" i="117"/>
  <c r="U40" i="117"/>
  <c r="T40" i="117"/>
  <c r="S40" i="117"/>
  <c r="R40" i="117"/>
  <c r="Q40" i="117"/>
  <c r="P40" i="117"/>
  <c r="L40" i="117"/>
  <c r="K40" i="117"/>
  <c r="J40" i="117"/>
  <c r="V39" i="117"/>
  <c r="U39" i="117"/>
  <c r="T39" i="117"/>
  <c r="S39" i="117"/>
  <c r="R39" i="117"/>
  <c r="Q39" i="117"/>
  <c r="P39" i="117"/>
  <c r="L39" i="117"/>
  <c r="K39" i="117"/>
  <c r="J39" i="117"/>
  <c r="V34" i="117"/>
  <c r="V81" i="117" s="1"/>
  <c r="U34" i="117"/>
  <c r="U81" i="117" s="1"/>
  <c r="T34" i="117"/>
  <c r="T81" i="117" s="1"/>
  <c r="S34" i="117"/>
  <c r="S81" i="117" s="1"/>
  <c r="R34" i="117"/>
  <c r="R81" i="117" s="1"/>
  <c r="Q34" i="117"/>
  <c r="Q81" i="117" s="1"/>
  <c r="P34" i="117"/>
  <c r="P81" i="117" s="1"/>
  <c r="L34" i="117"/>
  <c r="L81" i="117" s="1"/>
  <c r="K34" i="117"/>
  <c r="K81" i="117" s="1"/>
  <c r="J34" i="117"/>
  <c r="J81" i="117" s="1"/>
  <c r="V33" i="117"/>
  <c r="V80" i="117" s="1"/>
  <c r="U33" i="117"/>
  <c r="U80" i="117" s="1"/>
  <c r="T33" i="117"/>
  <c r="T80" i="117" s="1"/>
  <c r="S33" i="117"/>
  <c r="S80" i="117" s="1"/>
  <c r="R33" i="117"/>
  <c r="R80" i="117" s="1"/>
  <c r="Q33" i="117"/>
  <c r="Q80" i="117" s="1"/>
  <c r="P33" i="117"/>
  <c r="P80" i="117" s="1"/>
  <c r="L33" i="117"/>
  <c r="L80" i="117" s="1"/>
  <c r="K33" i="117"/>
  <c r="K80" i="117" s="1"/>
  <c r="J33" i="117"/>
  <c r="J80" i="117" s="1"/>
  <c r="V32" i="117"/>
  <c r="V79" i="117" s="1"/>
  <c r="U32" i="117"/>
  <c r="U79" i="117" s="1"/>
  <c r="T32" i="117"/>
  <c r="T79" i="117" s="1"/>
  <c r="S32" i="117"/>
  <c r="S79" i="117" s="1"/>
  <c r="R32" i="117"/>
  <c r="R79" i="117" s="1"/>
  <c r="Q32" i="117"/>
  <c r="Q79" i="117" s="1"/>
  <c r="P32" i="117"/>
  <c r="P79" i="117" s="1"/>
  <c r="L32" i="117"/>
  <c r="L79" i="117" s="1"/>
  <c r="K32" i="117"/>
  <c r="K79" i="117" s="1"/>
  <c r="J32" i="117"/>
  <c r="J79" i="117" s="1"/>
  <c r="V31" i="117"/>
  <c r="V78" i="117" s="1"/>
  <c r="U31" i="117"/>
  <c r="U78" i="117" s="1"/>
  <c r="T31" i="117"/>
  <c r="T78" i="117" s="1"/>
  <c r="S31" i="117"/>
  <c r="S78" i="117" s="1"/>
  <c r="R31" i="117"/>
  <c r="Q31" i="117"/>
  <c r="Q78" i="117" s="1"/>
  <c r="P31" i="117"/>
  <c r="P78" i="117" s="1"/>
  <c r="L31" i="117"/>
  <c r="L78" i="117" s="1"/>
  <c r="K31" i="117"/>
  <c r="K78" i="117" s="1"/>
  <c r="J31" i="117"/>
  <c r="J78" i="117" s="1"/>
  <c r="P30" i="117"/>
  <c r="V29" i="117"/>
  <c r="V76" i="117" s="1"/>
  <c r="U29" i="117"/>
  <c r="U76" i="117" s="1"/>
  <c r="T29" i="117"/>
  <c r="T76" i="117" s="1"/>
  <c r="S29" i="117"/>
  <c r="S76" i="117" s="1"/>
  <c r="R29" i="117"/>
  <c r="R76" i="117" s="1"/>
  <c r="Q29" i="117"/>
  <c r="Q76" i="117" s="1"/>
  <c r="P29" i="117"/>
  <c r="P76" i="117" s="1"/>
  <c r="L29" i="117"/>
  <c r="L76" i="117" s="1"/>
  <c r="K29" i="117"/>
  <c r="K76" i="117" s="1"/>
  <c r="J29" i="117"/>
  <c r="J76" i="117" s="1"/>
  <c r="V28" i="117"/>
  <c r="V75" i="117" s="1"/>
  <c r="U28" i="117"/>
  <c r="U75" i="117" s="1"/>
  <c r="U74" i="117" s="1"/>
  <c r="T28" i="117"/>
  <c r="S28" i="117"/>
  <c r="S75" i="117" s="1"/>
  <c r="R28" i="117"/>
  <c r="R75" i="117" s="1"/>
  <c r="Q28" i="117"/>
  <c r="Q75" i="117" s="1"/>
  <c r="Q74" i="117" s="1"/>
  <c r="P28" i="117"/>
  <c r="P75" i="117" s="1"/>
  <c r="L28" i="117"/>
  <c r="L75" i="117" s="1"/>
  <c r="K28" i="117"/>
  <c r="K75" i="117" s="1"/>
  <c r="J28" i="117"/>
  <c r="J75" i="117" s="1"/>
  <c r="V23" i="117"/>
  <c r="V70" i="117" s="1"/>
  <c r="U23" i="117"/>
  <c r="U70" i="117" s="1"/>
  <c r="T23" i="117"/>
  <c r="T70" i="117" s="1"/>
  <c r="S23" i="117"/>
  <c r="S70" i="117" s="1"/>
  <c r="R23" i="117"/>
  <c r="R70" i="117" s="1"/>
  <c r="Q23" i="117"/>
  <c r="Q70" i="117" s="1"/>
  <c r="P23" i="117"/>
  <c r="P70" i="117" s="1"/>
  <c r="L23" i="117"/>
  <c r="L70" i="117" s="1"/>
  <c r="K23" i="117"/>
  <c r="K70" i="117" s="1"/>
  <c r="J23" i="117"/>
  <c r="J70" i="117" s="1"/>
  <c r="V22" i="117"/>
  <c r="V69" i="117" s="1"/>
  <c r="U22" i="117"/>
  <c r="U69" i="117" s="1"/>
  <c r="T22" i="117"/>
  <c r="T69" i="117" s="1"/>
  <c r="S22" i="117"/>
  <c r="S69" i="117" s="1"/>
  <c r="R22" i="117"/>
  <c r="R69" i="117" s="1"/>
  <c r="Q22" i="117"/>
  <c r="Q69" i="117" s="1"/>
  <c r="P22" i="117"/>
  <c r="P69" i="117" s="1"/>
  <c r="L22" i="117"/>
  <c r="L69" i="117" s="1"/>
  <c r="K22" i="117"/>
  <c r="K69" i="117" s="1"/>
  <c r="J22" i="117"/>
  <c r="J69" i="117" s="1"/>
  <c r="V21" i="117"/>
  <c r="V68" i="117" s="1"/>
  <c r="U21" i="117"/>
  <c r="U68" i="117" s="1"/>
  <c r="T21" i="117"/>
  <c r="T68" i="117" s="1"/>
  <c r="S21" i="117"/>
  <c r="S68" i="117" s="1"/>
  <c r="R21" i="117"/>
  <c r="R68" i="117" s="1"/>
  <c r="Q21" i="117"/>
  <c r="Q68" i="117" s="1"/>
  <c r="P21" i="117"/>
  <c r="P68" i="117" s="1"/>
  <c r="L21" i="117"/>
  <c r="L68" i="117" s="1"/>
  <c r="K21" i="117"/>
  <c r="K68" i="117" s="1"/>
  <c r="J21" i="117"/>
  <c r="J68" i="117" s="1"/>
  <c r="V20" i="117"/>
  <c r="V67" i="117" s="1"/>
  <c r="U20" i="117"/>
  <c r="U67" i="117" s="1"/>
  <c r="T20" i="117"/>
  <c r="T67" i="117" s="1"/>
  <c r="S20" i="117"/>
  <c r="S67" i="117" s="1"/>
  <c r="R20" i="117"/>
  <c r="R67" i="117" s="1"/>
  <c r="Q20" i="117"/>
  <c r="Q67" i="117" s="1"/>
  <c r="P20" i="117"/>
  <c r="P67" i="117" s="1"/>
  <c r="L20" i="117"/>
  <c r="L67" i="117" s="1"/>
  <c r="K20" i="117"/>
  <c r="K67" i="117" s="1"/>
  <c r="J20" i="117"/>
  <c r="J67" i="117" s="1"/>
  <c r="V19" i="117"/>
  <c r="U19" i="117"/>
  <c r="U66" i="117" s="1"/>
  <c r="T19" i="117"/>
  <c r="T66" i="117" s="1"/>
  <c r="S19" i="117"/>
  <c r="R19" i="117"/>
  <c r="Q19" i="117"/>
  <c r="Q66" i="117" s="1"/>
  <c r="P19" i="117"/>
  <c r="P66" i="117" s="1"/>
  <c r="L19" i="117"/>
  <c r="L66" i="117" s="1"/>
  <c r="K19" i="117"/>
  <c r="K66" i="117" s="1"/>
  <c r="J19" i="117"/>
  <c r="V17" i="117"/>
  <c r="V64" i="117" s="1"/>
  <c r="U17" i="117"/>
  <c r="U64" i="117" s="1"/>
  <c r="T17" i="117"/>
  <c r="T64" i="117" s="1"/>
  <c r="S17" i="117"/>
  <c r="R17" i="117"/>
  <c r="R64" i="117" s="1"/>
  <c r="Q17" i="117"/>
  <c r="Q64" i="117" s="1"/>
  <c r="P17" i="117"/>
  <c r="P64" i="117" s="1"/>
  <c r="L17" i="117"/>
  <c r="L64" i="117" s="1"/>
  <c r="K17" i="117"/>
  <c r="K64" i="117" s="1"/>
  <c r="J17" i="117"/>
  <c r="V16" i="117"/>
  <c r="V63" i="117" s="1"/>
  <c r="U16" i="117"/>
  <c r="T16" i="117"/>
  <c r="S16" i="117"/>
  <c r="S63" i="117" s="1"/>
  <c r="R16" i="117"/>
  <c r="R63" i="117" s="1"/>
  <c r="Q16" i="117"/>
  <c r="P16" i="117"/>
  <c r="L16" i="117"/>
  <c r="K16" i="117"/>
  <c r="J16" i="117"/>
  <c r="J63" i="117" s="1"/>
  <c r="U60" i="118" l="1"/>
  <c r="S60" i="118"/>
  <c r="U62" i="118"/>
  <c r="K77" i="117"/>
  <c r="R30" i="117"/>
  <c r="T30" i="117"/>
  <c r="J26" i="118"/>
  <c r="T18" i="117"/>
  <c r="Q30" i="117"/>
  <c r="S77" i="117"/>
  <c r="P74" i="117"/>
  <c r="T27" i="117"/>
  <c r="V15" i="117"/>
  <c r="K18" i="117"/>
  <c r="K30" i="117"/>
  <c r="Q18" i="117"/>
  <c r="J27" i="117"/>
  <c r="P26" i="118"/>
  <c r="R18" i="117"/>
  <c r="V77" i="117"/>
  <c r="V18" i="117"/>
  <c r="D39" i="117"/>
  <c r="H60" i="118"/>
  <c r="V27" i="117"/>
  <c r="O26" i="118"/>
  <c r="I19" i="118"/>
  <c r="S19" i="118"/>
  <c r="S26" i="118" s="1"/>
  <c r="O28" i="118"/>
  <c r="S28" i="118"/>
  <c r="K32" i="118"/>
  <c r="K68" i="118" s="1"/>
  <c r="T19" i="118"/>
  <c r="T26" i="118" s="1"/>
  <c r="R32" i="118"/>
  <c r="R62" i="117"/>
  <c r="L18" i="117"/>
  <c r="L65" i="117" s="1"/>
  <c r="U18" i="117"/>
  <c r="U65" i="117" s="1"/>
  <c r="R27" i="117"/>
  <c r="K74" i="117"/>
  <c r="L30" i="117"/>
  <c r="U30" i="117"/>
  <c r="U26" i="118"/>
  <c r="I32" i="118"/>
  <c r="R15" i="117"/>
  <c r="P18" i="117"/>
  <c r="S27" i="117"/>
  <c r="L74" i="117"/>
  <c r="J77" i="117"/>
  <c r="R19" i="118"/>
  <c r="J32" i="118"/>
  <c r="U28" i="118"/>
  <c r="V62" i="117"/>
  <c r="F50" i="117"/>
  <c r="G53" i="117"/>
  <c r="E39" i="117"/>
  <c r="E42" i="117"/>
  <c r="F39" i="117"/>
  <c r="F42" i="117"/>
  <c r="C60" i="118"/>
  <c r="G60" i="118"/>
  <c r="E60" i="118"/>
  <c r="F60" i="118"/>
  <c r="O50" i="117"/>
  <c r="N50" i="117"/>
  <c r="H39" i="117"/>
  <c r="I39" i="117"/>
  <c r="D40" i="117"/>
  <c r="D16" i="117"/>
  <c r="I40" i="117"/>
  <c r="I16" i="117"/>
  <c r="H40" i="117"/>
  <c r="H16" i="117"/>
  <c r="D41" i="117"/>
  <c r="D17" i="117"/>
  <c r="H41" i="117"/>
  <c r="H17" i="117"/>
  <c r="I41" i="117"/>
  <c r="I17" i="117"/>
  <c r="D42" i="117"/>
  <c r="I42" i="117"/>
  <c r="H42" i="117"/>
  <c r="D43" i="117"/>
  <c r="D19" i="117"/>
  <c r="H43" i="117"/>
  <c r="H19" i="117"/>
  <c r="I43" i="117"/>
  <c r="I19" i="117"/>
  <c r="D44" i="117"/>
  <c r="D20" i="117"/>
  <c r="I44" i="117"/>
  <c r="I20" i="117"/>
  <c r="H44" i="117"/>
  <c r="H20" i="117"/>
  <c r="D45" i="117"/>
  <c r="D21" i="117"/>
  <c r="H45" i="117"/>
  <c r="H21" i="117"/>
  <c r="I45" i="117"/>
  <c r="I21" i="117"/>
  <c r="D22" i="117"/>
  <c r="I22" i="117"/>
  <c r="H22" i="117"/>
  <c r="D23" i="117"/>
  <c r="H23" i="117"/>
  <c r="I23" i="117"/>
  <c r="F17" i="118"/>
  <c r="E51" i="117"/>
  <c r="E28" i="117"/>
  <c r="E40" i="117"/>
  <c r="E16" i="117"/>
  <c r="E41" i="117"/>
  <c r="E17" i="117"/>
  <c r="E43" i="117"/>
  <c r="E19" i="117"/>
  <c r="E44" i="117"/>
  <c r="E20" i="117"/>
  <c r="E45" i="117"/>
  <c r="E21" i="117"/>
  <c r="E22" i="117"/>
  <c r="E23" i="117"/>
  <c r="H21" i="118"/>
  <c r="O39" i="117"/>
  <c r="N39" i="117"/>
  <c r="F40" i="117"/>
  <c r="F16" i="117"/>
  <c r="O40" i="117"/>
  <c r="O16" i="117"/>
  <c r="N40" i="117"/>
  <c r="N16" i="117"/>
  <c r="F41" i="117"/>
  <c r="F17" i="117"/>
  <c r="O41" i="117"/>
  <c r="N41" i="117"/>
  <c r="N17" i="117"/>
  <c r="N64" i="117" s="1"/>
  <c r="O17" i="117"/>
  <c r="O42" i="117"/>
  <c r="N42" i="117"/>
  <c r="F43" i="117"/>
  <c r="F19" i="117"/>
  <c r="O43" i="117"/>
  <c r="N43" i="117"/>
  <c r="N19" i="117"/>
  <c r="O19" i="117"/>
  <c r="F44" i="117"/>
  <c r="F20" i="117"/>
  <c r="O44" i="117"/>
  <c r="O20" i="117"/>
  <c r="N44" i="117"/>
  <c r="N20" i="117"/>
  <c r="N67" i="117" s="1"/>
  <c r="F45" i="117"/>
  <c r="F21" i="117"/>
  <c r="O45" i="117"/>
  <c r="O21" i="117"/>
  <c r="N45" i="117"/>
  <c r="N21" i="117"/>
  <c r="N68" i="117" s="1"/>
  <c r="F22" i="117"/>
  <c r="O22" i="117"/>
  <c r="N22" i="117"/>
  <c r="N69" i="117" s="1"/>
  <c r="O46" i="117"/>
  <c r="N46" i="117"/>
  <c r="F23" i="117"/>
  <c r="O23" i="117"/>
  <c r="N23" i="117"/>
  <c r="N70" i="117" s="1"/>
  <c r="D29" i="118"/>
  <c r="N20" i="118"/>
  <c r="E50" i="117"/>
  <c r="F52" i="117"/>
  <c r="F29" i="117"/>
  <c r="O52" i="117"/>
  <c r="O29" i="117"/>
  <c r="N52" i="117"/>
  <c r="N29" i="117"/>
  <c r="N76" i="117" s="1"/>
  <c r="D56" i="117"/>
  <c r="D33" i="117"/>
  <c r="D53" i="117"/>
  <c r="H35" i="118"/>
  <c r="H56" i="117"/>
  <c r="H33" i="117"/>
  <c r="I56" i="117"/>
  <c r="I33" i="117"/>
  <c r="I80" i="117" s="1"/>
  <c r="H54" i="118"/>
  <c r="G39" i="117"/>
  <c r="G40" i="117"/>
  <c r="G16" i="117"/>
  <c r="G41" i="117"/>
  <c r="G17" i="117"/>
  <c r="C35" i="118"/>
  <c r="G42" i="117"/>
  <c r="G20" i="118"/>
  <c r="C20" i="118"/>
  <c r="G43" i="117"/>
  <c r="G19" i="117"/>
  <c r="C21" i="118"/>
  <c r="G44" i="117"/>
  <c r="G20" i="117"/>
  <c r="C22" i="118"/>
  <c r="G45" i="117"/>
  <c r="G21" i="117"/>
  <c r="G22" i="117"/>
  <c r="G69" i="117" s="1"/>
  <c r="C24" i="118"/>
  <c r="G23" i="117"/>
  <c r="E20" i="118"/>
  <c r="D51" i="117"/>
  <c r="D28" i="117"/>
  <c r="H29" i="118"/>
  <c r="I51" i="117"/>
  <c r="I28" i="117"/>
  <c r="H51" i="117"/>
  <c r="H28" i="117"/>
  <c r="C30" i="118"/>
  <c r="D50" i="117"/>
  <c r="G52" i="117"/>
  <c r="G29" i="117"/>
  <c r="G50" i="117"/>
  <c r="E35" i="118"/>
  <c r="E56" i="117"/>
  <c r="E33" i="117"/>
  <c r="E53" i="117"/>
  <c r="D52" i="117"/>
  <c r="D29" i="117"/>
  <c r="D76" i="117" s="1"/>
  <c r="H30" i="118"/>
  <c r="H52" i="117"/>
  <c r="H29" i="117"/>
  <c r="I52" i="117"/>
  <c r="I29" i="117"/>
  <c r="I76" i="117" s="1"/>
  <c r="O53" i="117"/>
  <c r="N53" i="117"/>
  <c r="F33" i="118"/>
  <c r="F54" i="117"/>
  <c r="F31" i="117"/>
  <c r="N33" i="118"/>
  <c r="O54" i="117"/>
  <c r="O31" i="117"/>
  <c r="N54" i="117"/>
  <c r="N31" i="117"/>
  <c r="F34" i="118"/>
  <c r="F55" i="117"/>
  <c r="F32" i="117"/>
  <c r="N34" i="118"/>
  <c r="O55" i="117"/>
  <c r="O32" i="117"/>
  <c r="O79" i="117" s="1"/>
  <c r="N55" i="117"/>
  <c r="N32" i="117"/>
  <c r="N79" i="117" s="1"/>
  <c r="F35" i="118"/>
  <c r="F54" i="118"/>
  <c r="F56" i="117"/>
  <c r="F33" i="117"/>
  <c r="F80" i="117" s="1"/>
  <c r="N54" i="118"/>
  <c r="N35" i="118"/>
  <c r="O56" i="117"/>
  <c r="O33" i="117"/>
  <c r="O80" i="117" s="1"/>
  <c r="N56" i="117"/>
  <c r="N33" i="117"/>
  <c r="N80" i="117" s="1"/>
  <c r="D57" i="117"/>
  <c r="D34" i="117"/>
  <c r="D81" i="117" s="1"/>
  <c r="H36" i="118"/>
  <c r="I57" i="117"/>
  <c r="I34" i="117"/>
  <c r="I81" i="117" s="1"/>
  <c r="H57" i="117"/>
  <c r="H34" i="117"/>
  <c r="H81" i="117" s="1"/>
  <c r="E52" i="117"/>
  <c r="E29" i="117"/>
  <c r="E76" i="117" s="1"/>
  <c r="C33" i="118"/>
  <c r="G54" i="117"/>
  <c r="G31" i="117"/>
  <c r="C34" i="118"/>
  <c r="G55" i="117"/>
  <c r="G32" i="117"/>
  <c r="G79" i="117" s="1"/>
  <c r="C54" i="118"/>
  <c r="G35" i="118"/>
  <c r="G54" i="118"/>
  <c r="G56" i="117"/>
  <c r="G33" i="117"/>
  <c r="E36" i="118"/>
  <c r="E57" i="117"/>
  <c r="E34" i="117"/>
  <c r="F52" i="118"/>
  <c r="F29" i="118"/>
  <c r="F51" i="117"/>
  <c r="F28" i="117"/>
  <c r="N52" i="118"/>
  <c r="O51" i="117"/>
  <c r="O28" i="117"/>
  <c r="N51" i="117"/>
  <c r="N28" i="117"/>
  <c r="D33" i="118"/>
  <c r="D54" i="117"/>
  <c r="D31" i="117"/>
  <c r="H33" i="118"/>
  <c r="H54" i="117"/>
  <c r="H31" i="117"/>
  <c r="I54" i="117"/>
  <c r="I31" i="117"/>
  <c r="D34" i="118"/>
  <c r="D55" i="117"/>
  <c r="D32" i="117"/>
  <c r="H34" i="118"/>
  <c r="I55" i="117"/>
  <c r="I32" i="117"/>
  <c r="I79" i="117" s="1"/>
  <c r="H55" i="117"/>
  <c r="H32" i="117"/>
  <c r="H79" i="117" s="1"/>
  <c r="F36" i="118"/>
  <c r="F57" i="117"/>
  <c r="F34" i="117"/>
  <c r="N36" i="118"/>
  <c r="O57" i="117"/>
  <c r="O34" i="117"/>
  <c r="O81" i="117" s="1"/>
  <c r="N57" i="117"/>
  <c r="N34" i="117"/>
  <c r="N81" i="117" s="1"/>
  <c r="C52" i="118"/>
  <c r="C29" i="118"/>
  <c r="G52" i="118"/>
  <c r="G29" i="118"/>
  <c r="G51" i="117"/>
  <c r="G28" i="117"/>
  <c r="E54" i="117"/>
  <c r="E31" i="117"/>
  <c r="E34" i="118"/>
  <c r="E55" i="117"/>
  <c r="E32" i="117"/>
  <c r="C36" i="118"/>
  <c r="G36" i="118"/>
  <c r="G57" i="117"/>
  <c r="G34" i="117"/>
  <c r="G81" i="117" s="1"/>
  <c r="S66" i="117"/>
  <c r="S18" i="117"/>
  <c r="J66" i="117"/>
  <c r="J18" i="117"/>
  <c r="K15" i="117"/>
  <c r="K63" i="117"/>
  <c r="K62" i="117" s="1"/>
  <c r="S64" i="117"/>
  <c r="S62" i="117" s="1"/>
  <c r="S15" i="117"/>
  <c r="J64" i="117"/>
  <c r="J62" i="117" s="1"/>
  <c r="J15" i="117"/>
  <c r="L15" i="117"/>
  <c r="L25" i="117" s="1"/>
  <c r="L63" i="117"/>
  <c r="L62" i="117" s="1"/>
  <c r="P65" i="117"/>
  <c r="P15" i="117"/>
  <c r="P25" i="117" s="1"/>
  <c r="P63" i="117"/>
  <c r="P62" i="117" s="1"/>
  <c r="T15" i="117"/>
  <c r="T25" i="117" s="1"/>
  <c r="T87" i="117" s="1"/>
  <c r="T63" i="117"/>
  <c r="T62" i="117" s="1"/>
  <c r="Q65" i="117"/>
  <c r="R74" i="117"/>
  <c r="V74" i="117"/>
  <c r="P77" i="117"/>
  <c r="T77" i="117"/>
  <c r="Q15" i="117"/>
  <c r="Q25" i="117" s="1"/>
  <c r="Q63" i="117"/>
  <c r="Q62" i="117" s="1"/>
  <c r="U15" i="117"/>
  <c r="U25" i="117" s="1"/>
  <c r="U63" i="117"/>
  <c r="U62" i="117" s="1"/>
  <c r="K65" i="117"/>
  <c r="K25" i="117"/>
  <c r="T65" i="117"/>
  <c r="R65" i="117"/>
  <c r="R72" i="117" s="1"/>
  <c r="V65" i="117"/>
  <c r="V72" i="117" s="1"/>
  <c r="V25" i="117"/>
  <c r="R66" i="117"/>
  <c r="T75" i="117"/>
  <c r="T74" i="117" s="1"/>
  <c r="V66" i="117"/>
  <c r="R78" i="117"/>
  <c r="R77" i="117" s="1"/>
  <c r="Q26" i="118"/>
  <c r="K27" i="117"/>
  <c r="P27" i="117"/>
  <c r="V30" i="117"/>
  <c r="L27" i="117"/>
  <c r="Q27" i="117"/>
  <c r="U27" i="117"/>
  <c r="J74" i="117"/>
  <c r="S74" i="117"/>
  <c r="J30" i="117"/>
  <c r="S30" i="117"/>
  <c r="L77" i="117"/>
  <c r="Q77" i="117"/>
  <c r="U77" i="117"/>
  <c r="I15" i="118"/>
  <c r="I68" i="118" s="1"/>
  <c r="R15" i="118"/>
  <c r="R68" i="118" s="1"/>
  <c r="V15" i="118"/>
  <c r="L19" i="118"/>
  <c r="L26" i="118" s="1"/>
  <c r="T68" i="118"/>
  <c r="J68" i="118"/>
  <c r="P68" i="118"/>
  <c r="Q32" i="118"/>
  <c r="Q68" i="118" s="1"/>
  <c r="U32" i="118"/>
  <c r="U68" i="118" s="1"/>
  <c r="O32" i="118"/>
  <c r="O68" i="118" s="1"/>
  <c r="S32" i="118"/>
  <c r="S68" i="118" s="1"/>
  <c r="V32" i="118"/>
  <c r="D47" i="118"/>
  <c r="D43" i="118"/>
  <c r="D58" i="118"/>
  <c r="D56" i="118"/>
  <c r="H45" i="118"/>
  <c r="H43" i="118"/>
  <c r="H58" i="118"/>
  <c r="H56" i="118"/>
  <c r="L47" i="118"/>
  <c r="L45" i="118"/>
  <c r="N43" i="118"/>
  <c r="N58" i="118"/>
  <c r="N56" i="118"/>
  <c r="L43" i="118"/>
  <c r="L58" i="118"/>
  <c r="L56" i="118"/>
  <c r="N47" i="118"/>
  <c r="N45" i="118"/>
  <c r="R43" i="118"/>
  <c r="R58" i="118"/>
  <c r="R56" i="118"/>
  <c r="R47" i="118"/>
  <c r="R45" i="118"/>
  <c r="E43" i="118"/>
  <c r="E58" i="118"/>
  <c r="E56" i="118"/>
  <c r="E47" i="118"/>
  <c r="E45" i="118"/>
  <c r="I43" i="118"/>
  <c r="I58" i="118"/>
  <c r="I56" i="118"/>
  <c r="I47" i="118"/>
  <c r="I45" i="118"/>
  <c r="O58" i="118"/>
  <c r="O56" i="118"/>
  <c r="O47" i="118"/>
  <c r="O45" i="118"/>
  <c r="O43" i="118"/>
  <c r="S58" i="118"/>
  <c r="S56" i="118"/>
  <c r="S47" i="118"/>
  <c r="S45" i="118"/>
  <c r="S43" i="118"/>
  <c r="F58" i="118"/>
  <c r="F56" i="118"/>
  <c r="F47" i="118"/>
  <c r="F45" i="118"/>
  <c r="F43" i="118"/>
  <c r="J58" i="118"/>
  <c r="J56" i="118"/>
  <c r="J47" i="118"/>
  <c r="J45" i="118"/>
  <c r="J43" i="118"/>
  <c r="P47" i="118"/>
  <c r="P45" i="118"/>
  <c r="P43" i="118"/>
  <c r="P58" i="118"/>
  <c r="P56" i="118"/>
  <c r="T47" i="118"/>
  <c r="T45" i="118"/>
  <c r="T43" i="118"/>
  <c r="T58" i="118"/>
  <c r="T56" i="118"/>
  <c r="C45" i="118"/>
  <c r="G47" i="118"/>
  <c r="G45" i="118"/>
  <c r="G43" i="118"/>
  <c r="G58" i="118"/>
  <c r="G56" i="118"/>
  <c r="K47" i="118"/>
  <c r="K45" i="118"/>
  <c r="K43" i="118"/>
  <c r="K58" i="118"/>
  <c r="K56" i="118"/>
  <c r="Q47" i="118"/>
  <c r="Q45" i="118"/>
  <c r="Q43" i="118"/>
  <c r="Q58" i="118"/>
  <c r="Q56" i="118"/>
  <c r="P88" i="117" l="1"/>
  <c r="V89" i="117"/>
  <c r="R25" i="117"/>
  <c r="R87" i="117" s="1"/>
  <c r="Q88" i="117"/>
  <c r="U88" i="117"/>
  <c r="K72" i="117"/>
  <c r="K89" i="117" s="1"/>
  <c r="L88" i="117"/>
  <c r="C28" i="118"/>
  <c r="G30" i="118"/>
  <c r="G28" i="118" s="1"/>
  <c r="H52" i="118"/>
  <c r="C23" i="118"/>
  <c r="I50" i="117"/>
  <c r="H47" i="118"/>
  <c r="K88" i="117"/>
  <c r="R88" i="117"/>
  <c r="T72" i="117"/>
  <c r="T89" i="117" s="1"/>
  <c r="L87" i="117"/>
  <c r="N30" i="118"/>
  <c r="U87" i="117"/>
  <c r="G70" i="117"/>
  <c r="G67" i="117"/>
  <c r="F24" i="118"/>
  <c r="I69" i="117"/>
  <c r="G68" i="117"/>
  <c r="F22" i="118"/>
  <c r="F16" i="118"/>
  <c r="G76" i="117"/>
  <c r="G17" i="118"/>
  <c r="F30" i="118"/>
  <c r="F28" i="118" s="1"/>
  <c r="F23" i="118"/>
  <c r="F20" i="118"/>
  <c r="I68" i="117"/>
  <c r="H22" i="118"/>
  <c r="V68" i="118"/>
  <c r="E81" i="117"/>
  <c r="F53" i="117"/>
  <c r="D30" i="118"/>
  <c r="D52" i="118"/>
  <c r="G16" i="118"/>
  <c r="D35" i="118"/>
  <c r="E79" i="117"/>
  <c r="E80" i="117"/>
  <c r="N23" i="118"/>
  <c r="D45" i="118"/>
  <c r="E33" i="118"/>
  <c r="E32" i="118" s="1"/>
  <c r="F81" i="117"/>
  <c r="D79" i="117"/>
  <c r="N29" i="118"/>
  <c r="G80" i="117"/>
  <c r="G34" i="118"/>
  <c r="G33" i="118"/>
  <c r="E30" i="118"/>
  <c r="D36" i="118"/>
  <c r="F79" i="117"/>
  <c r="H76" i="117"/>
  <c r="G24" i="118"/>
  <c r="G23" i="118"/>
  <c r="G22" i="118"/>
  <c r="G21" i="118"/>
  <c r="G64" i="117"/>
  <c r="O76" i="117"/>
  <c r="F21" i="118"/>
  <c r="H24" i="118"/>
  <c r="V88" i="117"/>
  <c r="V26" i="118"/>
  <c r="V87" i="117"/>
  <c r="T88" i="117"/>
  <c r="U72" i="117"/>
  <c r="U89" i="117" s="1"/>
  <c r="I78" i="117"/>
  <c r="I77" i="117" s="1"/>
  <c r="I30" i="117"/>
  <c r="H32" i="118"/>
  <c r="N75" i="117"/>
  <c r="N74" i="117" s="1"/>
  <c r="N27" i="117"/>
  <c r="F32" i="118"/>
  <c r="E54" i="118"/>
  <c r="C19" i="118"/>
  <c r="G41" i="118"/>
  <c r="G48" i="117"/>
  <c r="I53" i="117"/>
  <c r="H53" i="117"/>
  <c r="D80" i="117"/>
  <c r="D41" i="118"/>
  <c r="D48" i="117"/>
  <c r="N24" i="118"/>
  <c r="F69" i="117"/>
  <c r="O68" i="117"/>
  <c r="O67" i="117"/>
  <c r="O64" i="117"/>
  <c r="N17" i="118"/>
  <c r="N63" i="117"/>
  <c r="N62" i="117" s="1"/>
  <c r="N15" i="117"/>
  <c r="N16" i="118"/>
  <c r="H41" i="118"/>
  <c r="I48" i="117"/>
  <c r="H48" i="117"/>
  <c r="E23" i="118"/>
  <c r="E67" i="117"/>
  <c r="E17" i="118"/>
  <c r="E52" i="118"/>
  <c r="H70" i="117"/>
  <c r="H69" i="117"/>
  <c r="D23" i="118"/>
  <c r="D21" i="118"/>
  <c r="D20" i="118"/>
  <c r="I64" i="117"/>
  <c r="H17" i="118"/>
  <c r="H15" i="117"/>
  <c r="H63" i="117"/>
  <c r="R26" i="118"/>
  <c r="S65" i="117"/>
  <c r="S25" i="117"/>
  <c r="S87" i="117" s="1"/>
  <c r="D78" i="117"/>
  <c r="D30" i="117"/>
  <c r="N30" i="117"/>
  <c r="N78" i="117"/>
  <c r="N77" i="117" s="1"/>
  <c r="N32" i="118"/>
  <c r="I75" i="117"/>
  <c r="I74" i="117" s="1"/>
  <c r="I27" i="117"/>
  <c r="D75" i="117"/>
  <c r="D74" i="117" s="1"/>
  <c r="D27" i="117"/>
  <c r="G66" i="117"/>
  <c r="G18" i="117"/>
  <c r="G15" i="118"/>
  <c r="F76" i="117"/>
  <c r="F70" i="117"/>
  <c r="F64" i="117"/>
  <c r="F63" i="117"/>
  <c r="F15" i="117"/>
  <c r="E70" i="117"/>
  <c r="E68" i="117"/>
  <c r="E63" i="117"/>
  <c r="E15" i="117"/>
  <c r="E75" i="117"/>
  <c r="E74" i="117" s="1"/>
  <c r="E27" i="117"/>
  <c r="H67" i="117"/>
  <c r="I66" i="117"/>
  <c r="I18" i="117"/>
  <c r="H20" i="118"/>
  <c r="D64" i="117"/>
  <c r="H16" i="118"/>
  <c r="D15" i="117"/>
  <c r="D63" i="117"/>
  <c r="I26" i="118"/>
  <c r="L68" i="118"/>
  <c r="K87" i="117"/>
  <c r="Q87" i="117"/>
  <c r="P87" i="117"/>
  <c r="J65" i="117"/>
  <c r="J25" i="117"/>
  <c r="J87" i="117" s="1"/>
  <c r="L72" i="117"/>
  <c r="L89" i="117" s="1"/>
  <c r="G27" i="117"/>
  <c r="G75" i="117"/>
  <c r="G74" i="117" s="1"/>
  <c r="H78" i="117"/>
  <c r="H30" i="117"/>
  <c r="O75" i="117"/>
  <c r="O27" i="117"/>
  <c r="F75" i="117"/>
  <c r="F27" i="117"/>
  <c r="C32" i="118"/>
  <c r="F78" i="117"/>
  <c r="F77" i="117" s="1"/>
  <c r="F30" i="117"/>
  <c r="E41" i="118"/>
  <c r="E48" i="117"/>
  <c r="C41" i="118"/>
  <c r="C17" i="118"/>
  <c r="C16" i="118"/>
  <c r="N22" i="118"/>
  <c r="N21" i="118"/>
  <c r="O66" i="117"/>
  <c r="O18" i="117"/>
  <c r="O63" i="117"/>
  <c r="O15" i="117"/>
  <c r="E24" i="118"/>
  <c r="E21" i="118"/>
  <c r="E64" i="117"/>
  <c r="F41" i="118"/>
  <c r="F48" i="117"/>
  <c r="D70" i="117"/>
  <c r="H23" i="118"/>
  <c r="D22" i="118"/>
  <c r="D67" i="117"/>
  <c r="D66" i="117"/>
  <c r="D18" i="117"/>
  <c r="H64" i="117"/>
  <c r="R89" i="117"/>
  <c r="Q72" i="117"/>
  <c r="Q89" i="117" s="1"/>
  <c r="P72" i="117"/>
  <c r="P89" i="117" s="1"/>
  <c r="E78" i="117"/>
  <c r="E77" i="117" s="1"/>
  <c r="E30" i="117"/>
  <c r="D32" i="118"/>
  <c r="G78" i="117"/>
  <c r="G77" i="117" s="1"/>
  <c r="G30" i="117"/>
  <c r="O78" i="117"/>
  <c r="O77" i="117" s="1"/>
  <c r="O30" i="117"/>
  <c r="H75" i="117"/>
  <c r="H74" i="117" s="1"/>
  <c r="H27" i="117"/>
  <c r="H28" i="118"/>
  <c r="D28" i="118"/>
  <c r="G19" i="118"/>
  <c r="G15" i="117"/>
  <c r="G63" i="117"/>
  <c r="G62" i="117" s="1"/>
  <c r="H80" i="117"/>
  <c r="D54" i="118"/>
  <c r="N41" i="118"/>
  <c r="O48" i="117"/>
  <c r="N48" i="117"/>
  <c r="O70" i="117"/>
  <c r="O69" i="117"/>
  <c r="F68" i="117"/>
  <c r="F67" i="117"/>
  <c r="N66" i="117"/>
  <c r="N18" i="117"/>
  <c r="F66" i="117"/>
  <c r="F18" i="117"/>
  <c r="F15" i="118"/>
  <c r="E69" i="117"/>
  <c r="E22" i="118"/>
  <c r="E18" i="117"/>
  <c r="E66" i="117"/>
  <c r="E16" i="118"/>
  <c r="E15" i="118" s="1"/>
  <c r="E29" i="118"/>
  <c r="E28" i="118" s="1"/>
  <c r="I70" i="117"/>
  <c r="D24" i="118"/>
  <c r="D69" i="117"/>
  <c r="H68" i="117"/>
  <c r="D68" i="117"/>
  <c r="I67" i="117"/>
  <c r="H66" i="117"/>
  <c r="H18" i="117"/>
  <c r="D17" i="118"/>
  <c r="I63" i="117"/>
  <c r="I62" i="117" s="1"/>
  <c r="I15" i="117"/>
  <c r="D16" i="118"/>
  <c r="H50" i="117"/>
  <c r="F19" i="118" l="1"/>
  <c r="G32" i="118"/>
  <c r="G68" i="118" s="1"/>
  <c r="O74" i="117"/>
  <c r="D77" i="117"/>
  <c r="N28" i="118"/>
  <c r="H15" i="118"/>
  <c r="O62" i="117"/>
  <c r="F74" i="117"/>
  <c r="F68" i="118"/>
  <c r="E19" i="118"/>
  <c r="E26" i="118" s="1"/>
  <c r="G26" i="118"/>
  <c r="N19" i="118"/>
  <c r="F62" i="117"/>
  <c r="D15" i="118"/>
  <c r="O65" i="117"/>
  <c r="O72" i="117" s="1"/>
  <c r="O89" i="117" s="1"/>
  <c r="O25" i="117"/>
  <c r="O87" i="117" s="1"/>
  <c r="C15" i="118"/>
  <c r="C68" i="118" s="1"/>
  <c r="D62" i="117"/>
  <c r="H19" i="118"/>
  <c r="N15" i="118"/>
  <c r="F65" i="117"/>
  <c r="F72" i="117" s="1"/>
  <c r="F25" i="117"/>
  <c r="F87" i="117" s="1"/>
  <c r="I65" i="117"/>
  <c r="I72" i="117" s="1"/>
  <c r="I89" i="117" s="1"/>
  <c r="I25" i="117"/>
  <c r="I87" i="117" s="1"/>
  <c r="F26" i="118"/>
  <c r="G65" i="117"/>
  <c r="G72" i="117" s="1"/>
  <c r="G89" i="117" s="1"/>
  <c r="G25" i="117"/>
  <c r="G87" i="117" s="1"/>
  <c r="S72" i="117"/>
  <c r="S89" i="117" s="1"/>
  <c r="S88" i="117"/>
  <c r="E65" i="117"/>
  <c r="E25" i="117"/>
  <c r="E87" i="117" s="1"/>
  <c r="D65" i="117"/>
  <c r="D25" i="117"/>
  <c r="D87" i="117" s="1"/>
  <c r="J72" i="117"/>
  <c r="J89" i="117" s="1"/>
  <c r="J88" i="117"/>
  <c r="H65" i="117"/>
  <c r="H25" i="117"/>
  <c r="H87" i="117" s="1"/>
  <c r="N65" i="117"/>
  <c r="N72" i="117" s="1"/>
  <c r="N89" i="117" s="1"/>
  <c r="N25" i="117"/>
  <c r="N87" i="117" s="1"/>
  <c r="H77" i="117"/>
  <c r="E62" i="117"/>
  <c r="H62" i="117"/>
  <c r="D19" i="118"/>
  <c r="H26" i="118" l="1"/>
  <c r="F88" i="117"/>
  <c r="D26" i="118"/>
  <c r="C26" i="118"/>
  <c r="F89" i="117"/>
  <c r="E68" i="118"/>
  <c r="N68" i="118"/>
  <c r="I88" i="117"/>
  <c r="E88" i="117"/>
  <c r="H72" i="117"/>
  <c r="H89" i="117" s="1"/>
  <c r="N88" i="117"/>
  <c r="H88" i="117"/>
  <c r="H68" i="118"/>
  <c r="D88" i="117"/>
  <c r="D72" i="117"/>
  <c r="D89" i="117" s="1"/>
  <c r="O88" i="117"/>
  <c r="D68" i="118"/>
  <c r="G88" i="117"/>
  <c r="E72" i="117"/>
  <c r="E89" i="117" s="1"/>
  <c r="N26" i="118"/>
</calcChain>
</file>

<file path=xl/sharedStrings.xml><?xml version="1.0" encoding="utf-8"?>
<sst xmlns="http://schemas.openxmlformats.org/spreadsheetml/2006/main" count="3981" uniqueCount="1855">
  <si>
    <t>Current Account Balance (in % of GDP)</t>
  </si>
  <si>
    <t>Foreign Liabilities</t>
  </si>
  <si>
    <t>Unclassified Liabilities</t>
  </si>
  <si>
    <t>الموجودات</t>
  </si>
  <si>
    <t>الموجودات الأجنبية</t>
  </si>
  <si>
    <t>الموجودات المحلية</t>
  </si>
  <si>
    <t>أوراق مالية</t>
  </si>
  <si>
    <t>Commercial Bank of Syria</t>
  </si>
  <si>
    <t>Industrial Bank</t>
  </si>
  <si>
    <t xml:space="preserve">الودائع لأجل </t>
  </si>
  <si>
    <t xml:space="preserve">ساحة التجريدة المغربية </t>
  </si>
  <si>
    <t>Guaranteed Loans and Advances</t>
  </si>
  <si>
    <t>مؤشرات إجتماعية</t>
  </si>
  <si>
    <t>بنك سورية والخليج</t>
  </si>
  <si>
    <t>Syria Gulf bank S.A</t>
  </si>
  <si>
    <t>بنك سورية الدولي الاسلامي</t>
  </si>
  <si>
    <t>Cham Bank</t>
  </si>
  <si>
    <t>Syria International Islamic Bank</t>
  </si>
  <si>
    <t xml:space="preserve">بنك الشام </t>
  </si>
  <si>
    <t>Number of Certificates ( in Thousands )</t>
  </si>
  <si>
    <t>الإنشاءات العقارية</t>
  </si>
  <si>
    <t>نسبة الكتلة النقدية للناتج المحلي الإجمالي</t>
  </si>
  <si>
    <t>Money Supply / GDP</t>
  </si>
  <si>
    <t>نسبة عرض النقود للناتج المحلي الإجمالي</t>
  </si>
  <si>
    <t>Bank of Syria and Overseas</t>
  </si>
  <si>
    <t>February</t>
  </si>
  <si>
    <t>March</t>
  </si>
  <si>
    <t>April</t>
  </si>
  <si>
    <t>Shares in Broad Money (M2)</t>
  </si>
  <si>
    <t>الموجودات الأجنبية الأخرى</t>
  </si>
  <si>
    <t>الموجودات المحلية الأخرى</t>
  </si>
  <si>
    <t>البنك العربي</t>
  </si>
  <si>
    <t>بنك عودة</t>
  </si>
  <si>
    <t>بنك بيبلوس</t>
  </si>
  <si>
    <t>Arab bank</t>
  </si>
  <si>
    <t>Audi bank</t>
  </si>
  <si>
    <t>Byblos bank</t>
  </si>
  <si>
    <t>In Syrian Pounds</t>
  </si>
  <si>
    <t>النقد في الصندوق (بالعملات الأجنبية)</t>
  </si>
  <si>
    <t>أرصدة لدى المصرف المركزي</t>
  </si>
  <si>
    <t xml:space="preserve">صافي الموجودات الأجنبية </t>
  </si>
  <si>
    <t>تجارة الجملة و المفرق</t>
  </si>
  <si>
    <t>الصناعة و التعدين والمرافق</t>
  </si>
  <si>
    <t>Unclassified Assets</t>
  </si>
  <si>
    <t>القطاع الخاص</t>
  </si>
  <si>
    <t>Public Sector</t>
  </si>
  <si>
    <t>المصرف الزراعي التعاوني</t>
  </si>
  <si>
    <t>مصرف التسليف الشعبي</t>
  </si>
  <si>
    <t>خدمات أخرى</t>
  </si>
  <si>
    <t>Vertical Check</t>
  </si>
  <si>
    <t>اخيبار عامودي</t>
  </si>
  <si>
    <t>Quasi-Money</t>
  </si>
  <si>
    <t>( in Percentage )</t>
  </si>
  <si>
    <t>Damascus and its District</t>
  </si>
  <si>
    <t>Other Governorates</t>
  </si>
  <si>
    <t>Broad Money ( M2 )</t>
  </si>
  <si>
    <t>Vertical check</t>
  </si>
  <si>
    <t>Foreign Currency Deposits / Total Deposits</t>
  </si>
  <si>
    <t>( نسب مئوية )</t>
  </si>
  <si>
    <t>Discounts</t>
  </si>
  <si>
    <t>Other Credits</t>
  </si>
  <si>
    <t>Private Sector</t>
  </si>
  <si>
    <t>Import Deposits</t>
  </si>
  <si>
    <t>Other Prepayments and Blocked Accounts</t>
  </si>
  <si>
    <t>Net Sales</t>
  </si>
  <si>
    <t>El-Tajrida El-Maghrabye Square</t>
  </si>
  <si>
    <t>مجموع الودائع</t>
  </si>
  <si>
    <t>Total</t>
  </si>
  <si>
    <t>المبيعات</t>
  </si>
  <si>
    <t>Sales</t>
  </si>
  <si>
    <t>القيمة</t>
  </si>
  <si>
    <t>Value</t>
  </si>
  <si>
    <t>حمص</t>
  </si>
  <si>
    <t>May</t>
  </si>
  <si>
    <t>حزيران</t>
  </si>
  <si>
    <t>تموز</t>
  </si>
  <si>
    <t>آب</t>
  </si>
  <si>
    <t>أيلول</t>
  </si>
  <si>
    <t>تشرين الأول</t>
  </si>
  <si>
    <t>تشرين الثاني</t>
  </si>
  <si>
    <t>كانون الثاني</t>
  </si>
  <si>
    <t>شباط</t>
  </si>
  <si>
    <t>آذار</t>
  </si>
  <si>
    <t>نيسان</t>
  </si>
  <si>
    <t>أيار</t>
  </si>
  <si>
    <t>Assets</t>
  </si>
  <si>
    <t>Foreign Assets</t>
  </si>
  <si>
    <t>Other Foreign Assets</t>
  </si>
  <si>
    <t>Domestic Assets</t>
  </si>
  <si>
    <t>Total Assets = Total Liabilities</t>
  </si>
  <si>
    <t>Liabilities</t>
  </si>
  <si>
    <t xml:space="preserve"> شهادات الاستثمار</t>
  </si>
  <si>
    <t>Investment Certificates</t>
  </si>
  <si>
    <t>فاكس :</t>
  </si>
  <si>
    <t>Personally Secured Credits and Overdrafts</t>
  </si>
  <si>
    <t>الاتصالات</t>
  </si>
  <si>
    <t>Bank Bemo Saudi Fransi</t>
  </si>
  <si>
    <t>الحسابات الجارية المدينة</t>
  </si>
  <si>
    <t>المصرف التجاري السوري</t>
  </si>
  <si>
    <t>القطاع العام</t>
  </si>
  <si>
    <t>نسب السيولة ومعدلات دوران العملة</t>
  </si>
  <si>
    <t>Velocity and Liquidity Ratios</t>
  </si>
  <si>
    <t>Money Multiplier (M2 / M0)</t>
  </si>
  <si>
    <t>M2 / GDP</t>
  </si>
  <si>
    <t>Credit and Deposits Ratios</t>
  </si>
  <si>
    <t>نسبة الودائع بالقطع الأجنبي لمجموع الودائع</t>
  </si>
  <si>
    <t>منها القطاع العام</t>
  </si>
  <si>
    <t>Central Bank of Syria</t>
  </si>
  <si>
    <t>نسبة النقد المتداول لمجموع الودائع</t>
  </si>
  <si>
    <t>Currency in Circulation / Total Deposits</t>
  </si>
  <si>
    <t>Of which Public Sector</t>
  </si>
  <si>
    <t>الموجودات الأخرى</t>
  </si>
  <si>
    <t>Other Activities</t>
  </si>
  <si>
    <t>إدلب</t>
  </si>
  <si>
    <t xml:space="preserve">حلب </t>
  </si>
  <si>
    <t>Aleppo</t>
  </si>
  <si>
    <t>Homs</t>
  </si>
  <si>
    <t>حماه</t>
  </si>
  <si>
    <t>Hama</t>
  </si>
  <si>
    <t>اللاذقية</t>
  </si>
  <si>
    <t>Lattakia</t>
  </si>
  <si>
    <t>المحافظات الأخرى</t>
  </si>
  <si>
    <t>المصرف الصناعي</t>
  </si>
  <si>
    <t>Idleb</t>
  </si>
  <si>
    <t>الحسكة</t>
  </si>
  <si>
    <t>Al-Hasaka</t>
  </si>
  <si>
    <t>المصرف العقاري</t>
  </si>
  <si>
    <t>Real Estate Bank</t>
  </si>
  <si>
    <t>Popular Credit Bank</t>
  </si>
  <si>
    <t>Agricultural Cooperative Bank</t>
  </si>
  <si>
    <t>القسم الأول</t>
  </si>
  <si>
    <t>Part One</t>
  </si>
  <si>
    <t>Monetary and Banking Statistics</t>
  </si>
  <si>
    <t>القسم الثاني</t>
  </si>
  <si>
    <t>Part Two</t>
  </si>
  <si>
    <t>December</t>
  </si>
  <si>
    <t>June</t>
  </si>
  <si>
    <t>July</t>
  </si>
  <si>
    <t>August</t>
  </si>
  <si>
    <t>September</t>
  </si>
  <si>
    <t>October</t>
  </si>
  <si>
    <t>November</t>
  </si>
  <si>
    <t>January</t>
  </si>
  <si>
    <t>International Bank for Trade and Finance</t>
  </si>
  <si>
    <t>مصرف بيمو السعودي الفرنسي</t>
  </si>
  <si>
    <t>مصرف سورية و المهجر</t>
  </si>
  <si>
    <t>مصرف سورية المركزي</t>
  </si>
  <si>
    <t>Redemptions</t>
  </si>
  <si>
    <t>Building and Construction</t>
  </si>
  <si>
    <t>Wholesale and Retail Trade</t>
  </si>
  <si>
    <t>Mining, Manufacturing, and Utilities</t>
  </si>
  <si>
    <t>-</t>
  </si>
  <si>
    <t>الودائع بالقطع الأجنبي</t>
  </si>
  <si>
    <t>تأمينات أخرى وحسابات مجمدة</t>
  </si>
  <si>
    <t>الاستلاف من المصرف المركزي</t>
  </si>
  <si>
    <t>حسابات رأس المال</t>
  </si>
  <si>
    <t>Annual Change in Percentage</t>
  </si>
  <si>
    <t>Annual Change in Millions of SYP</t>
  </si>
  <si>
    <t>شبه النقد</t>
  </si>
  <si>
    <t>Facsimile :</t>
  </si>
  <si>
    <t>Telephone :</t>
  </si>
  <si>
    <t>النقد في الصندوق (بالليرة السورية)</t>
  </si>
  <si>
    <t>Demand Deposits</t>
  </si>
  <si>
    <t>Foreign Currency Deposits</t>
  </si>
  <si>
    <t>Free Zones</t>
  </si>
  <si>
    <t xml:space="preserve">المناطق الحرة </t>
  </si>
  <si>
    <t>In Foreign Currency</t>
  </si>
  <si>
    <t>وسطي الفترة</t>
  </si>
  <si>
    <t>Period Average</t>
  </si>
  <si>
    <t>اليورو</t>
  </si>
  <si>
    <t>Euro</t>
  </si>
  <si>
    <t>الجنيه الاسترليني</t>
  </si>
  <si>
    <t>Sterling Pound</t>
  </si>
  <si>
    <t>الريال السعودي</t>
  </si>
  <si>
    <t>Saudi Riyal</t>
  </si>
  <si>
    <t>الدينار الأردني</t>
  </si>
  <si>
    <t>Jordanian Dinar</t>
  </si>
  <si>
    <t>الليرة اللبنانية</t>
  </si>
  <si>
    <t>Lebanese Pound</t>
  </si>
  <si>
    <t>الجنيه المصري</t>
  </si>
  <si>
    <t>Egyptian Pound</t>
  </si>
  <si>
    <t>الليرة التركية</t>
  </si>
  <si>
    <t>Turkish Pound</t>
  </si>
  <si>
    <t xml:space="preserve">End of Period </t>
  </si>
  <si>
    <t>Time Deposits</t>
  </si>
  <si>
    <t>Saving Deposits</t>
  </si>
  <si>
    <t>Money Supply ( M1 )</t>
  </si>
  <si>
    <t>Industry</t>
  </si>
  <si>
    <t>ديون  أخرى</t>
  </si>
  <si>
    <t>محفظة السندات</t>
  </si>
  <si>
    <t>تأمينات لقاء عمليات الاستيراد</t>
  </si>
  <si>
    <t>…</t>
  </si>
  <si>
    <t>الزراعة</t>
  </si>
  <si>
    <t>Agriculture</t>
  </si>
  <si>
    <t>Capital Accounts</t>
  </si>
  <si>
    <t>الودائع تحت الطلب</t>
  </si>
  <si>
    <t>الميزان الجاري (نسبة من الناتج المحلي)</t>
  </si>
  <si>
    <t>National Accounts and Prices</t>
  </si>
  <si>
    <t>الحسابات القومية والأسعار</t>
  </si>
  <si>
    <t>معدل النمو الاقتصادي الحقيقي (%)</t>
  </si>
  <si>
    <t>External Accounts</t>
  </si>
  <si>
    <t xml:space="preserve"> </t>
  </si>
  <si>
    <t>Net Foreign Assets</t>
  </si>
  <si>
    <t>Net Domestic Assets</t>
  </si>
  <si>
    <t>Local Banks</t>
  </si>
  <si>
    <t>صافي الموجودات المحلية</t>
  </si>
  <si>
    <t>مجموع الموجودات = مجموع المطاليب</t>
  </si>
  <si>
    <t>المطاليب</t>
  </si>
  <si>
    <t>بالعملات الأجنبية</t>
  </si>
  <si>
    <t>الالتزامات الأجنبية</t>
  </si>
  <si>
    <t>المطاليب الأخرى</t>
  </si>
  <si>
    <t>End of Period</t>
  </si>
  <si>
    <t>نهاية الفترة</t>
  </si>
  <si>
    <t>Cash in Vault (in foreign currency)</t>
  </si>
  <si>
    <t>الفهرس</t>
  </si>
  <si>
    <t>الصفحة</t>
  </si>
  <si>
    <t>بالليرة السورية</t>
  </si>
  <si>
    <t>طرطوس</t>
  </si>
  <si>
    <t>Tartous</t>
  </si>
  <si>
    <t>الإحصاءات النقدية والمصرفية</t>
  </si>
  <si>
    <t xml:space="preserve">الحسابات النقدية </t>
  </si>
  <si>
    <t xml:space="preserve">Monetary Accounts </t>
  </si>
  <si>
    <t xml:space="preserve"> الديون على المؤسسات العامة الاقتصادية</t>
  </si>
  <si>
    <t xml:space="preserve"> الديون على القطاع الخاص (مقيم)</t>
  </si>
  <si>
    <t xml:space="preserve"> الديون على المؤسسات المالية غير المصرفية</t>
  </si>
  <si>
    <t>الودائع تحت الطلب بالليرة السورية</t>
  </si>
  <si>
    <t xml:space="preserve"> الحكومة المركزية</t>
  </si>
  <si>
    <t xml:space="preserve"> المؤسسات المالية غير المصرفية</t>
  </si>
  <si>
    <t>شهادات الايداع</t>
  </si>
  <si>
    <t>Central Government</t>
  </si>
  <si>
    <t>Private sector (Resident)</t>
  </si>
  <si>
    <t>الاحتياطيات</t>
  </si>
  <si>
    <t>القطاع الخاص (مقيم)</t>
  </si>
  <si>
    <t>المؤسسات المالية غير المصرفية</t>
  </si>
  <si>
    <t>Claims on Public sector</t>
  </si>
  <si>
    <t>Claims on Private sector (Resident)</t>
  </si>
  <si>
    <t>Claims on Other Financial Institutions</t>
  </si>
  <si>
    <t>Reserves</t>
  </si>
  <si>
    <t>Deposits with the Central Bank of Syria</t>
  </si>
  <si>
    <t>Certificate of Deposits (CDs)</t>
  </si>
  <si>
    <t>Credit from the Central Bank Of Syria</t>
  </si>
  <si>
    <t xml:space="preserve"> الديون على الحكومة المركزية</t>
  </si>
  <si>
    <t xml:space="preserve">الكتلة النقدية ( م1 ) </t>
  </si>
  <si>
    <t>أرصدة لدى المراسلون في الخارج</t>
  </si>
  <si>
    <t xml:space="preserve"> الديون على القطاع العام </t>
  </si>
  <si>
    <t xml:space="preserve"> المؤسسات العامة الاقتصادية</t>
  </si>
  <si>
    <t xml:space="preserve"> القطاع الخاص (مقيم)</t>
  </si>
  <si>
    <t xml:space="preserve"> ودائع التوفير (قطاع خاص مقيم)</t>
  </si>
  <si>
    <t xml:space="preserve">  القطاع الخاص (مقيم)</t>
  </si>
  <si>
    <t xml:space="preserve">  الحكومة المركزية</t>
  </si>
  <si>
    <t xml:space="preserve">  المؤسسات العامة الاقتصادية</t>
  </si>
  <si>
    <t xml:space="preserve">  المؤسسات المالية غير المصرفية</t>
  </si>
  <si>
    <t xml:space="preserve"> القطاع الخاص (غير مقيم)</t>
  </si>
  <si>
    <t xml:space="preserve">     مؤسسات الأعمال</t>
  </si>
  <si>
    <t xml:space="preserve">      الأفراد</t>
  </si>
  <si>
    <t xml:space="preserve">     المؤسسات المالية غير المصرفية</t>
  </si>
  <si>
    <t xml:space="preserve"> الودائع بالليرة السورية</t>
  </si>
  <si>
    <t xml:space="preserve"> الودائع بالقطع الأجنبي</t>
  </si>
  <si>
    <t xml:space="preserve"> ودائع توفير</t>
  </si>
  <si>
    <t>نسبة من إجمالي الودائع</t>
  </si>
  <si>
    <t>الودائع حسب الجهة المودعة</t>
  </si>
  <si>
    <t>الودائع حسب نوع العملة</t>
  </si>
  <si>
    <t>الودائع حسب نوع الوديعة</t>
  </si>
  <si>
    <t xml:space="preserve"> الودائع تحت الطلب</t>
  </si>
  <si>
    <t xml:space="preserve"> الودائع لأجل</t>
  </si>
  <si>
    <t xml:space="preserve"> ودائع التوفير</t>
  </si>
  <si>
    <t>وحدة حقوق السحب الخاصة (SDRs)</t>
  </si>
  <si>
    <t xml:space="preserve">الفرنك السويسري </t>
  </si>
  <si>
    <t>معدل نمو الودائع</t>
  </si>
  <si>
    <t>الودائع بالليرة السورية</t>
  </si>
  <si>
    <t xml:space="preserve">   الأفراد (مقيمين)</t>
  </si>
  <si>
    <t xml:space="preserve">ودائع لأجل </t>
  </si>
  <si>
    <t xml:space="preserve">   الأفراد (غير مقيمين)</t>
  </si>
  <si>
    <t xml:space="preserve">المرابحة </t>
  </si>
  <si>
    <t>البيع الآجل</t>
  </si>
  <si>
    <t>السلم</t>
  </si>
  <si>
    <t>الاستصناع</t>
  </si>
  <si>
    <t>المضاربة</t>
  </si>
  <si>
    <t>المشاركة الثابتة والمنتهية بالتمليك</t>
  </si>
  <si>
    <t>صيغ التمويل الأخرى</t>
  </si>
  <si>
    <t>المصارف الخاصة التقليدية</t>
  </si>
  <si>
    <t>عدد الشهادات (بالآلاف)</t>
  </si>
  <si>
    <t>الاستردادات</t>
  </si>
  <si>
    <t>صافي المبيعات</t>
  </si>
  <si>
    <t>Deposits in Syrian pounds</t>
  </si>
  <si>
    <t>Private sector</t>
  </si>
  <si>
    <t>التمويل التأجيري</t>
  </si>
  <si>
    <t xml:space="preserve">   منها القطاع العام</t>
  </si>
  <si>
    <t>Total  Deposits</t>
  </si>
  <si>
    <t>Deposits According to Sectors</t>
  </si>
  <si>
    <t>Deposits According to Currency</t>
  </si>
  <si>
    <t>Deposits in Foreign Currency</t>
  </si>
  <si>
    <t>Deposits in Syrian Pounds</t>
  </si>
  <si>
    <t>Growth rate of Deposits</t>
  </si>
  <si>
    <t>Banks</t>
  </si>
  <si>
    <t xml:space="preserve">Al Salam </t>
  </si>
  <si>
    <t>Islamic Leasing</t>
  </si>
  <si>
    <t>Murabaha</t>
  </si>
  <si>
    <t>Total of Credit</t>
  </si>
  <si>
    <t>Sale term</t>
  </si>
  <si>
    <t>Other Financing Methods</t>
  </si>
  <si>
    <t>Credit according to Sectors</t>
  </si>
  <si>
    <t>Credit According to Currency</t>
  </si>
  <si>
    <t xml:space="preserve"> القطاع الخاص </t>
  </si>
  <si>
    <t>Industriazation</t>
  </si>
  <si>
    <t>Euro ( € )</t>
  </si>
  <si>
    <t>Index</t>
  </si>
  <si>
    <t>رقم الجدول</t>
  </si>
  <si>
    <t>Table  No.</t>
  </si>
  <si>
    <t xml:space="preserve"> Main Economic Indicators   </t>
  </si>
  <si>
    <t xml:space="preserve"> Exchange Rates   </t>
  </si>
  <si>
    <t>وحدة حقوق السحب الخاصة (SDR)</t>
  </si>
  <si>
    <t xml:space="preserve"> Other Financial Institutions</t>
  </si>
  <si>
    <t>القروض والسلف</t>
  </si>
  <si>
    <t>Fixed Participation  ended with ownership</t>
  </si>
  <si>
    <t xml:space="preserve">عرض النقود ( م2 )  </t>
  </si>
  <si>
    <t>نسبة الديون على القطاع الخاص للناتج المحلي</t>
  </si>
  <si>
    <t>Credit to Private sector / GDP</t>
  </si>
  <si>
    <t>نسبة الديون الممنوحة إلى إجمالي الودائع</t>
  </si>
  <si>
    <t>نسبة الديون على القطاع الخاص لإجمالي الديون</t>
  </si>
  <si>
    <t>Credit to Private Sector/ Total credit</t>
  </si>
  <si>
    <t xml:space="preserve">نسب الديون والودائع </t>
  </si>
  <si>
    <t>سرعة دوران النقود*</t>
  </si>
  <si>
    <t>Velocity Of Money*</t>
  </si>
  <si>
    <t>Non-Financial Public Enterprise Credit / GDP</t>
  </si>
  <si>
    <t>Cash in Vault (SYP)</t>
  </si>
  <si>
    <t>Deposits According to Type</t>
  </si>
  <si>
    <t>Commercial  Privet Banks</t>
  </si>
  <si>
    <t>In Percent of Total of Credit</t>
  </si>
  <si>
    <t>Japanese Yen (100 Yen)</t>
  </si>
  <si>
    <t>Pound Sterling (£)</t>
  </si>
  <si>
    <t>Swiss Franc</t>
  </si>
  <si>
    <t>Services</t>
  </si>
  <si>
    <t>ودائع تحت الطلب</t>
  </si>
  <si>
    <t>شهر</t>
  </si>
  <si>
    <t>ستة أشهر</t>
  </si>
  <si>
    <t>سنة</t>
  </si>
  <si>
    <t>أكثر من سنة</t>
  </si>
  <si>
    <t>ودائع الأطفال</t>
  </si>
  <si>
    <t>ثلاثة أشهر</t>
  </si>
  <si>
    <t>1- Month</t>
  </si>
  <si>
    <t>3-Month</t>
  </si>
  <si>
    <t>6-Month</t>
  </si>
  <si>
    <t>1-Year</t>
  </si>
  <si>
    <t>More than 1-Year</t>
  </si>
  <si>
    <t>Children Deposits</t>
  </si>
  <si>
    <t>Jan- كانون الثاني</t>
  </si>
  <si>
    <t>Feb- شباط</t>
  </si>
  <si>
    <t>Mar-آذار</t>
  </si>
  <si>
    <t>Apr- نيسان</t>
  </si>
  <si>
    <t>May- أيار</t>
  </si>
  <si>
    <t>Jun- حزيران</t>
  </si>
  <si>
    <t>Jul- تموز</t>
  </si>
  <si>
    <t>Aug -آب</t>
  </si>
  <si>
    <t>Sep -ايلول</t>
  </si>
  <si>
    <t>Oct- تشرين الاول</t>
  </si>
  <si>
    <t>Nov - تشرين الثاني</t>
  </si>
  <si>
    <t>Dec- كانون الأول</t>
  </si>
  <si>
    <t>ودائع توفير*</t>
  </si>
  <si>
    <t>حسم سندات</t>
  </si>
  <si>
    <t>Bill Discounted</t>
  </si>
  <si>
    <t xml:space="preserve"> قصيرة الأجل</t>
  </si>
  <si>
    <t>متوسط الأجل</t>
  </si>
  <si>
    <t>طويل الأجل</t>
  </si>
  <si>
    <t>ضمانة عينية</t>
  </si>
  <si>
    <t>ضمانة شخصية</t>
  </si>
  <si>
    <t>بدون ضمانة</t>
  </si>
  <si>
    <t>ضمانات أخرى</t>
  </si>
  <si>
    <t>Short Term</t>
  </si>
  <si>
    <t>Medium Term</t>
  </si>
  <si>
    <t>المتوسط</t>
  </si>
  <si>
    <t>Long term</t>
  </si>
  <si>
    <t xml:space="preserve">Personal </t>
  </si>
  <si>
    <t>Without</t>
  </si>
  <si>
    <t>Average</t>
  </si>
  <si>
    <t>In-Kind</t>
  </si>
  <si>
    <t>Other Guarantee</t>
  </si>
  <si>
    <t>Other Domestic Assets</t>
  </si>
  <si>
    <t>Islamic Sukuk</t>
  </si>
  <si>
    <t>Credit from the Central Bank</t>
  </si>
  <si>
    <t xml:space="preserve"> الميزانية الموحدة للمصارف الإسلامية</t>
  </si>
  <si>
    <t xml:space="preserve"> Consolidated Balance Sheet of the Islamic Banks</t>
  </si>
  <si>
    <t xml:space="preserve"> Sale and Redemption of Investment Certificates</t>
  </si>
  <si>
    <t xml:space="preserve"> Market interest rates on Credit Facilities in Syrian pounds (Weighted Average)</t>
  </si>
  <si>
    <t xml:space="preserve"> مبيعات واستردادات شهادات الاستثمار</t>
  </si>
  <si>
    <t xml:space="preserve"> Market interest rates on client`s Deposits in Syrian pounds (Weighted Average)</t>
  </si>
  <si>
    <t>المصرف المركزي</t>
  </si>
  <si>
    <t>Central bank</t>
  </si>
  <si>
    <t>الجدول رقم ( 4 ) : التغيرات في كل من المكونات والعوامل المؤثرة في عرض النقود (م2)</t>
  </si>
  <si>
    <t>Table No ( 4 ) : Factors Affecting and Components Changes in Broad Money (M2)</t>
  </si>
  <si>
    <t>الجدول رقم (5) : مؤشرات ونسب نقدية</t>
  </si>
  <si>
    <t>Table No (5) : Monetary Indicators and Ratios</t>
  </si>
  <si>
    <t>Page</t>
  </si>
  <si>
    <t>3</t>
  </si>
  <si>
    <t>4-5</t>
  </si>
  <si>
    <t>6-7</t>
  </si>
  <si>
    <t>10-11</t>
  </si>
  <si>
    <t>12-13</t>
  </si>
  <si>
    <t>14-15</t>
  </si>
  <si>
    <t>16-17</t>
  </si>
  <si>
    <t>20-21</t>
  </si>
  <si>
    <t>Commercial Privet Banks</t>
  </si>
  <si>
    <t xml:space="preserve"> Islamic Privet Banks</t>
  </si>
  <si>
    <t>بنك فرنسبنك - سورية</t>
  </si>
  <si>
    <t>بنك الأردن - سورية</t>
  </si>
  <si>
    <t>Bank of Jordan - Syria</t>
  </si>
  <si>
    <t>France bank - Syria</t>
  </si>
  <si>
    <t xml:space="preserve"> الميزانية الموحدة للمصارف الخاصة التقليدية</t>
  </si>
  <si>
    <t xml:space="preserve"> Local Banks Interest Rates on Deposits</t>
  </si>
  <si>
    <t xml:space="preserve"> فروع القطاع المصرفي حسب المحافظات</t>
  </si>
  <si>
    <t>شهادات الإيداع</t>
  </si>
  <si>
    <t xml:space="preserve">  الودائع تحت الطلب</t>
  </si>
  <si>
    <t xml:space="preserve">    Central Government</t>
  </si>
  <si>
    <t xml:space="preserve">    Total  Deposits</t>
  </si>
  <si>
    <t>JapaneseYen (100 yen) (¥)</t>
  </si>
  <si>
    <t xml:space="preserve">  Demand Deposits</t>
  </si>
  <si>
    <t xml:space="preserve">  Saving Deposits</t>
  </si>
  <si>
    <t xml:space="preserve">    Households (Resident)</t>
  </si>
  <si>
    <t xml:space="preserve">  Time Deposits</t>
  </si>
  <si>
    <t>بنك الشرق</t>
  </si>
  <si>
    <t>بنك قطر الوطني - سورية</t>
  </si>
  <si>
    <t>Qatar national Bank - Syria</t>
  </si>
  <si>
    <t xml:space="preserve"> Central Government</t>
  </si>
  <si>
    <t xml:space="preserve"> Private sector (Resident)</t>
  </si>
  <si>
    <t xml:space="preserve"> Cash in Vault (in foreign currency)</t>
  </si>
  <si>
    <t xml:space="preserve"> Other Foreign Assets</t>
  </si>
  <si>
    <t xml:space="preserve"> Cash in Vault </t>
  </si>
  <si>
    <t xml:space="preserve"> Reserves</t>
  </si>
  <si>
    <t xml:space="preserve"> القطاع العام</t>
  </si>
  <si>
    <t xml:space="preserve"> القطاع الخاص</t>
  </si>
  <si>
    <t xml:space="preserve">  Business Sector</t>
  </si>
  <si>
    <t xml:space="preserve">  Households</t>
  </si>
  <si>
    <t xml:space="preserve">  Other Financial Institutions</t>
  </si>
  <si>
    <t>الودائع لأجل بالليرة السورية</t>
  </si>
  <si>
    <t>ودائع التوفير بالليرة السورية</t>
  </si>
  <si>
    <t>حسابات رأس المال***</t>
  </si>
  <si>
    <t>Capital Accounts***</t>
  </si>
  <si>
    <t xml:space="preserve">   Public sector</t>
  </si>
  <si>
    <t xml:space="preserve">   Private sector</t>
  </si>
  <si>
    <t xml:space="preserve">      Business Sector</t>
  </si>
  <si>
    <t xml:space="preserve">      Households</t>
  </si>
  <si>
    <t>18-19</t>
  </si>
  <si>
    <t xml:space="preserve">Part One: Monetary and Banking Statistics   </t>
  </si>
  <si>
    <t xml:space="preserve"> Number of Banking Sector Branches by Governorates</t>
  </si>
  <si>
    <t>Other Financial Institutions</t>
  </si>
  <si>
    <t xml:space="preserve">  Securities</t>
  </si>
  <si>
    <t>In Percent of Total Deposits</t>
  </si>
  <si>
    <t>In Percent of Total Credit</t>
  </si>
  <si>
    <t>Special Drawing Rights (SDR)</t>
  </si>
  <si>
    <t>نسبة الديون على المؤسسات العامة الاقتصادية للناتج المحلي</t>
  </si>
  <si>
    <t>Total Credit/ Total Deposits</t>
  </si>
  <si>
    <t>المضاعف النقدي (م2 / م0)</t>
  </si>
  <si>
    <t xml:space="preserve">عرض النقود ( م2)  </t>
  </si>
  <si>
    <t xml:space="preserve">الكتلة النقدية ( م1) </t>
  </si>
  <si>
    <t>Broad Money (M2)</t>
  </si>
  <si>
    <t>Money Supply (M1)</t>
  </si>
  <si>
    <t xml:space="preserve">نسب من عرض النقود (م2)  </t>
  </si>
  <si>
    <t>المصارف الخاصة الإسلامية</t>
  </si>
  <si>
    <t>دمشق وريفها</t>
  </si>
  <si>
    <t>المصرف الدولي للتجارة والتمويل</t>
  </si>
  <si>
    <t xml:space="preserve"> Non-financial Public Enterprises</t>
  </si>
  <si>
    <t xml:space="preserve">    Private sector (Non-resident)</t>
  </si>
  <si>
    <t xml:space="preserve">    Households (Non-resident)</t>
  </si>
  <si>
    <t>Non-financial Public Enterprises</t>
  </si>
  <si>
    <t xml:space="preserve">    Non-financial Public Enterprises</t>
  </si>
  <si>
    <t>Speculation (Mudaraba)</t>
  </si>
  <si>
    <t xml:space="preserve"> Private Sector (resident)</t>
  </si>
  <si>
    <t>المصارف الإسلامية</t>
  </si>
  <si>
    <t xml:space="preserve">    Other Financial Institutions</t>
  </si>
  <si>
    <t xml:space="preserve">      Other Financial Institutions</t>
  </si>
  <si>
    <t xml:space="preserve">    Private Sector (Non-resident)</t>
  </si>
  <si>
    <t xml:space="preserve">    Private Sector (Resident)</t>
  </si>
  <si>
    <t xml:space="preserve">   Public Sector</t>
  </si>
  <si>
    <t xml:space="preserve">   Private Sector</t>
  </si>
  <si>
    <t>Private Sector (Resident)</t>
  </si>
  <si>
    <t xml:space="preserve"> Private Sector (Non-resident)</t>
  </si>
  <si>
    <t>الديون على المؤسسات العامة الاقتصادية</t>
  </si>
  <si>
    <t>ذمم على الحكومة المركزية</t>
  </si>
  <si>
    <t>ذمم على المؤسسات العامة الاقتصادية</t>
  </si>
  <si>
    <t>ذمم على القطاع الخاص (مقيم)</t>
  </si>
  <si>
    <t>ذمم على المؤسسات المالية غير المصرفية</t>
  </si>
  <si>
    <t>ذمم البيوع الآجلة</t>
  </si>
  <si>
    <t>الاستثمارات</t>
  </si>
  <si>
    <t>عقارات و موجودات ثابتة</t>
  </si>
  <si>
    <t>Financing Islamic methods</t>
  </si>
  <si>
    <t>Investments</t>
  </si>
  <si>
    <t xml:space="preserve"> Credit to General Government</t>
  </si>
  <si>
    <t xml:space="preserve"> Credit to Privet Sector</t>
  </si>
  <si>
    <t xml:space="preserve"> Credit to Public Enterprises</t>
  </si>
  <si>
    <t xml:space="preserve"> Credit to Non-financial Public Sector</t>
  </si>
  <si>
    <t>Other Items Net</t>
  </si>
  <si>
    <t xml:space="preserve">Claims on Central Government </t>
  </si>
  <si>
    <t>Claims on Non-financial Public Enterprises</t>
  </si>
  <si>
    <t>in Syrian Pounds</t>
  </si>
  <si>
    <t>in Foreign Currency</t>
  </si>
  <si>
    <t>القطاع الخاص (غير مقيم)</t>
  </si>
  <si>
    <t>مؤسسات الأعمال</t>
  </si>
  <si>
    <t>الأفراد</t>
  </si>
  <si>
    <t>Islamic  Banks</t>
  </si>
  <si>
    <t>الصادرات (مليار ل.س)</t>
  </si>
  <si>
    <t>الميزان الجاري (مليار ل.س)</t>
  </si>
  <si>
    <t>Exports (in Billions of SYP)</t>
  </si>
  <si>
    <t>Current Account Balance (in Billions of SYP)</t>
  </si>
  <si>
    <t>Imports (in Billions of SYP)</t>
  </si>
  <si>
    <t>(+ 963) 11 224 20 77</t>
  </si>
  <si>
    <t>AL-Sharq bank</t>
  </si>
  <si>
    <t xml:space="preserve"> 2254, Damascus</t>
  </si>
  <si>
    <t>E-mail:</t>
  </si>
  <si>
    <t>Workforce (in Thousands)</t>
  </si>
  <si>
    <t>عدد العمالة (ألف نسمة)</t>
  </si>
  <si>
    <t>بنك البركة - سورية</t>
  </si>
  <si>
    <t>AlBaraka Bank Syria</t>
  </si>
  <si>
    <t xml:space="preserve">  Real Estate and Fixed Assets</t>
  </si>
  <si>
    <t xml:space="preserve"> Balances with Foreign Correspondents</t>
  </si>
  <si>
    <t>إحصاءات سوق دمشق للأوراق المالية</t>
  </si>
  <si>
    <t>Damascus Security Exchange Statistics</t>
  </si>
  <si>
    <t>بنك سورية الدولي الإسلامي</t>
  </si>
  <si>
    <t>معدل دوران الأسهم *</t>
  </si>
  <si>
    <t>Turnover Ratio*</t>
  </si>
  <si>
    <t>الزراعي</t>
  </si>
  <si>
    <t>الشركة  الهندسية الزراعية للاستثمارات- نماء</t>
  </si>
  <si>
    <t xml:space="preserve">التأمين </t>
  </si>
  <si>
    <t>الشركة المتحدة للتأمين</t>
  </si>
  <si>
    <t xml:space="preserve">المصارف </t>
  </si>
  <si>
    <t xml:space="preserve">البنك العربي </t>
  </si>
  <si>
    <t>البنك الدولي للتجارة والتمويل</t>
  </si>
  <si>
    <t>بنك بيمو السعودي الفرنسي</t>
  </si>
  <si>
    <t xml:space="preserve">بنك عودة </t>
  </si>
  <si>
    <t xml:space="preserve">الصناعة </t>
  </si>
  <si>
    <t>الشركة الأهلية لصناعة الزيوت النباتية</t>
  </si>
  <si>
    <t xml:space="preserve">الخدمات </t>
  </si>
  <si>
    <t>الشركة الأهلية للنقل</t>
  </si>
  <si>
    <t>المجموعة المتحدة للنشر والإعلان والتسويق</t>
  </si>
  <si>
    <t xml:space="preserve">تاريخ الإدراج </t>
  </si>
  <si>
    <t>Agricultural Engineering Co. For Investments - Nama'a</t>
  </si>
  <si>
    <t>Syria International Insurance</t>
  </si>
  <si>
    <t>Insurance</t>
  </si>
  <si>
    <t>United Insurance Company</t>
  </si>
  <si>
    <t>Arab Bank-Syria</t>
  </si>
  <si>
    <t>The International Bank For Trade &amp; Finance</t>
  </si>
  <si>
    <t>Byblos Bank Syria</t>
  </si>
  <si>
    <t>Banque Bemo Saudi Fransi</t>
  </si>
  <si>
    <t xml:space="preserve"> Bank Audi Syria </t>
  </si>
  <si>
    <t>Alahliah Vegtable Oil Company E.S.A</t>
  </si>
  <si>
    <t>Alahliah.co For Transport</t>
  </si>
  <si>
    <t>United Group For Publishing Advertising and Marketing</t>
  </si>
  <si>
    <t xml:space="preserve">القطاع </t>
  </si>
  <si>
    <t>اسم الشركة</t>
  </si>
  <si>
    <t>date of listed</t>
  </si>
  <si>
    <t>Capital</t>
  </si>
  <si>
    <t>No. of shares</t>
  </si>
  <si>
    <t>Sector</t>
  </si>
  <si>
    <t>company</t>
  </si>
  <si>
    <t xml:space="preserve">عدد الشركات المدرجة </t>
  </si>
  <si>
    <t>عدد الصفقات</t>
  </si>
  <si>
    <t xml:space="preserve">قطاع الصناعة </t>
  </si>
  <si>
    <t xml:space="preserve">عدد الأسهم </t>
  </si>
  <si>
    <t xml:space="preserve">قيمة الأسهم </t>
  </si>
  <si>
    <t xml:space="preserve">قطاع الخدمات </t>
  </si>
  <si>
    <t xml:space="preserve">قطاع التأمين </t>
  </si>
  <si>
    <t xml:space="preserve">قطاع الزراعة </t>
  </si>
  <si>
    <t>الإجمالي</t>
  </si>
  <si>
    <t>number of companies listed</t>
  </si>
  <si>
    <t>number of transactions</t>
  </si>
  <si>
    <t>industry sector</t>
  </si>
  <si>
    <t>services sector</t>
  </si>
  <si>
    <t>banking sector</t>
  </si>
  <si>
    <t>insurance sector</t>
  </si>
  <si>
    <t xml:space="preserve">agriculture sector </t>
  </si>
  <si>
    <t>In Percente of the total</t>
  </si>
  <si>
    <t xml:space="preserve"> Clearance  Room Statistics</t>
  </si>
  <si>
    <t>القسم الثاني: إحصاءات سوق دمشق للأوراق المالية</t>
  </si>
  <si>
    <t xml:space="preserve">السورية الوطنية للتأمين </t>
  </si>
  <si>
    <t>العقيلة للتأمين التكافلي</t>
  </si>
  <si>
    <t xml:space="preserve">بنك الشرق </t>
  </si>
  <si>
    <t>Syria national Insurance</t>
  </si>
  <si>
    <t>السورية الدولية للتأمين (أروب)</t>
  </si>
  <si>
    <t xml:space="preserve">AL-Aqeelah Takaful Insurance </t>
  </si>
  <si>
    <t>الصكوك الإسلامية</t>
  </si>
  <si>
    <t>الحساب الجاري للمصرف المركزي</t>
  </si>
  <si>
    <t>النقد في الصندوق</t>
  </si>
  <si>
    <t>أرصدة لدى المراسلين في الخارج</t>
  </si>
  <si>
    <t>ودائع لأجل                                                                                         Time Deposits</t>
  </si>
  <si>
    <t xml:space="preserve">Traditional Private Banks </t>
  </si>
  <si>
    <t>Islamic Private Banks</t>
  </si>
  <si>
    <t>*تمثل أسعار الفائدة على ودائع التوفير التي يقل رصيدها عن مليون ليرة سورية.</t>
  </si>
  <si>
    <t>*All Interbank Transactions Were Eliminated for consolidate Purposes.</t>
  </si>
  <si>
    <t>.رقم مطلق*</t>
  </si>
  <si>
    <t>*Absolute Number.</t>
  </si>
  <si>
    <t xml:space="preserve"> تداولات الأسهم حسب القطاعات</t>
  </si>
  <si>
    <t xml:space="preserve"> مؤشرات سوق دمشق للأوراق المالية</t>
  </si>
  <si>
    <t xml:space="preserve"> Stocks Trading by Sectors</t>
  </si>
  <si>
    <t xml:space="preserve"> إحصاءات غرفة التقاص</t>
  </si>
  <si>
    <t>صافي الديون على الحكومة المركزية</t>
  </si>
  <si>
    <t>صافي البنود الأخرى</t>
  </si>
  <si>
    <t>Net Claims on Central Government</t>
  </si>
  <si>
    <t>الديون على القطاع الخاص (مقيم)</t>
  </si>
  <si>
    <t>الديون على المؤسسات المالية غير المصرفية</t>
  </si>
  <si>
    <t>Demand Deposits in SYP</t>
  </si>
  <si>
    <t>Claims on Private Sector (Resident)</t>
  </si>
  <si>
    <t>Time Deposits in SYP</t>
  </si>
  <si>
    <t>Saving Deposits in SYP</t>
  </si>
  <si>
    <t>Private sector (Resident)**</t>
  </si>
  <si>
    <t>Balances with Foreign Correspondents</t>
  </si>
  <si>
    <t xml:space="preserve"> Cash in vault (in Syrian Pounds)</t>
  </si>
  <si>
    <t xml:space="preserve"> Deposits with the Central Bank</t>
  </si>
  <si>
    <t>.تم استثناء كافة ودائع غير المقيمين وترحيلها إلى الالتزامات الأجنبية حسب دليل الاحصاءات النقدية 2000**</t>
  </si>
  <si>
    <t xml:space="preserve">التغير عن الرصيد في نهاية العام السابق بملايين الليرات السورية </t>
  </si>
  <si>
    <t xml:space="preserve">التغير النسبي عن الرصيد في نهاية العام السابق </t>
  </si>
  <si>
    <t>التغير النسبي من رصيد عرض النقود م2 في نهاية العام السابق</t>
  </si>
  <si>
    <t>Annual Change of M2 (in Percentage)</t>
  </si>
  <si>
    <t>الواردات (مليار ل.س)</t>
  </si>
  <si>
    <t>P.O.BOX :</t>
  </si>
  <si>
    <t xml:space="preserve"> كانون الأول</t>
  </si>
  <si>
    <t>بنك بيبلوس سورية</t>
  </si>
  <si>
    <t>بنك سورية و المهجر</t>
  </si>
  <si>
    <t xml:space="preserve"> القطاع الخاص (مقيم)**</t>
  </si>
  <si>
    <t>النقد في التداول</t>
  </si>
  <si>
    <t>Currency Incirculation</t>
  </si>
  <si>
    <t>عدد الشيكات المحررة</t>
  </si>
  <si>
    <t>المتوسط اليومي لعدد الشيكات المحررة</t>
  </si>
  <si>
    <t>Daily average of Cheques Cleared</t>
  </si>
  <si>
    <t>عدد الشيكات المستردة</t>
  </si>
  <si>
    <t>Number of Returned Cheques</t>
  </si>
  <si>
    <t>Total**</t>
  </si>
  <si>
    <t>المجموع**</t>
  </si>
  <si>
    <t>مصرف التوفير*</t>
  </si>
  <si>
    <t>Savings Bank*</t>
  </si>
  <si>
    <t>Syrian union cooperation insurance</t>
  </si>
  <si>
    <t>بنك فرنسبنك</t>
  </si>
  <si>
    <t>الاتحاد التعاوني للتأمين</t>
  </si>
  <si>
    <t xml:space="preserve">عدد أيام التداول </t>
  </si>
  <si>
    <t>Number of The Traded Days</t>
  </si>
  <si>
    <t>الحسابات الجارية</t>
  </si>
  <si>
    <t>Current Account</t>
  </si>
  <si>
    <t>ودائع التوفير</t>
  </si>
  <si>
    <t>المصارف العاملة</t>
  </si>
  <si>
    <t xml:space="preserve">قطاع المصارف </t>
  </si>
  <si>
    <t>مجموع التسهيلات الائتمانية</t>
  </si>
  <si>
    <t>نسبة من إجمالي التسهيلات الائتمانية</t>
  </si>
  <si>
    <t>التسهيلات الائتمانية حسب الجهة المقترضة</t>
  </si>
  <si>
    <t>التسهيلات الائتمانية حسب نوع العملة</t>
  </si>
  <si>
    <t xml:space="preserve"> التسهيلات الائتمانية الممنوحة بالليرة السورية</t>
  </si>
  <si>
    <t xml:space="preserve"> التسهيلات الائتمانية الممنوحة بالعملة الأجنبية</t>
  </si>
  <si>
    <t>الشركة السورية الكويتية للتأمين</t>
  </si>
  <si>
    <t>Syrian Kuwaiti Insurance Company</t>
  </si>
  <si>
    <t>Qatar National Bank - Syria</t>
  </si>
  <si>
    <t>(Value in Millions of Syrian Pounds )</t>
  </si>
  <si>
    <t>(عدد الأسهم بالآلاف)</t>
  </si>
  <si>
    <t>(No. of Shares in Thousands)</t>
  </si>
  <si>
    <t>المصدر : مصرف سورية المركزي.</t>
  </si>
  <si>
    <t>Source : The Central Bank of Syria.</t>
  </si>
  <si>
    <t>***تتضمن حساب فروقات إعادة تقييم القطع الأجنبي اعتبارا من عام 2006.</t>
  </si>
  <si>
    <t>**Non-resident Deposits are Excluded and added to Foreign liabilities According to Monetary and Financial statistics manual 2000.</t>
  </si>
  <si>
    <t>***Includes  the valuation adjustment since 2006.</t>
  </si>
  <si>
    <t>.Represent the interest rates on Saving Deposits which are less than One Million SYP*</t>
  </si>
  <si>
    <t>**المجموع لا يتضمن المصرف المركزي ولكنه يتضمن فروع المصرف التجاري في المناطق الحرة.</t>
  </si>
  <si>
    <t>Source: Dmascus Securities Exchange.</t>
  </si>
  <si>
    <t>المصدر : سوق دمشق للأوراق المالية .</t>
  </si>
  <si>
    <t>*تم احتساب معدل دوران الأسهم  بقسمة قيمة الاسهم المتداولة على القيمة السوقية.</t>
  </si>
  <si>
    <t>القيمة الاسمية 
(بالليرات السورية)</t>
  </si>
  <si>
    <t>رأس المال 
(بملايين الليرات السورية)</t>
  </si>
  <si>
    <t>قيمة الأسهم المتداولة 
(بملايين الليرات السورية)</t>
  </si>
  <si>
    <t>القيمة السوقية للأسهم المتداولة 
(بملايين الليرات السورية)</t>
  </si>
  <si>
    <t>*The Saving Bank has a branch in each governorate in the country except Damascus Countryside.</t>
  </si>
  <si>
    <t xml:space="preserve"> Companies listed in the Damascus Stock Exchange Securities</t>
  </si>
  <si>
    <t>Nominal Value
(in SYPs)</t>
  </si>
  <si>
    <t>( in Millions of SYPs)</t>
  </si>
  <si>
    <t>Value of Shares Traded
( in Millions of SYPs)</t>
  </si>
  <si>
    <t>Market Value of Shares
( in Millions of SYPs)</t>
  </si>
  <si>
    <t>الناتج المحلي الإجمالي بالأسعار الجارية (مليار ل.س)</t>
  </si>
  <si>
    <t>GDP in Current Prices (in Billions of SYP)</t>
  </si>
  <si>
    <t>Real GDP Growth Rate (in %)</t>
  </si>
  <si>
    <t xml:space="preserve"> المؤشر العام للأسهم**</t>
  </si>
  <si>
    <t>General Share Price Index**</t>
  </si>
  <si>
    <t>**في نهاية الفترة.</t>
  </si>
  <si>
    <t>**At the end of period.</t>
  </si>
  <si>
    <t>عدد الاسهم 
(بالآلاف)</t>
  </si>
  <si>
    <t>عدد الأسهم المتداولة 
(بالآلاف)</t>
  </si>
  <si>
    <t>No.  of Shares Traded
(in Thousands)</t>
  </si>
  <si>
    <t>(in Thousands)</t>
  </si>
  <si>
    <t>نصيب الفرد من الناتج المحلي (بالدولار الأمريكي)</t>
  </si>
  <si>
    <t>GDP per Capita (in US dollar)</t>
  </si>
  <si>
    <t>Social Indicators</t>
  </si>
  <si>
    <t>2017P</t>
  </si>
  <si>
    <t>2018P</t>
  </si>
  <si>
    <t>statistics.division@cb.gov.sy</t>
  </si>
  <si>
    <t>Interest Rates on Saving Deposits (in %)</t>
  </si>
  <si>
    <t>أسعار الفائدة على ودائع التوفير (%)</t>
  </si>
  <si>
    <r>
      <rPr>
        <b/>
        <sz val="17"/>
        <rFont val="Sakkal Majalla"/>
      </rPr>
      <t>1-</t>
    </r>
    <r>
      <rPr>
        <b/>
        <sz val="24"/>
        <rFont val="Sakkal Majalla"/>
      </rPr>
      <t xml:space="preserve"> </t>
    </r>
    <r>
      <rPr>
        <sz val="14"/>
        <rFont val="Sakkal Majalla"/>
      </rPr>
      <t>تنفيذاً للمادة /11/ من المرسوم التشريعي 21 تاريخ 9 /2 /2011 تم تقييم موجودات ومطاليب المصرف المركزي من القطع الأجنبي وفق نشرة أسعار الصرف للعملات الاجنبية آخر المدة.</t>
    </r>
  </si>
  <si>
    <r>
      <rPr>
        <sz val="17"/>
        <rFont val="Sakkal Majalla"/>
      </rPr>
      <t>1-</t>
    </r>
    <r>
      <rPr>
        <sz val="14"/>
        <rFont val="Sakkal Majalla"/>
      </rPr>
      <t>Due to putting article /11/in decree no.21 dated in 9/2/2011 into effect; foreign currency in the central bank balance sheet was re-evaluated according to foreign exchange quotation end of period.</t>
    </r>
  </si>
  <si>
    <r>
      <t>الحسابات الخارجية</t>
    </r>
    <r>
      <rPr>
        <sz val="20"/>
        <rFont val="Sakkal Majalla"/>
      </rPr>
      <t xml:space="preserve"> </t>
    </r>
  </si>
  <si>
    <t>2011P ¹</t>
  </si>
  <si>
    <t>1-Due to putting article /11/in decree no.21 dated in 9/2/2011 into effect; foreign currency in the central bank balance sheet was re-evaluated according to foreign exchange quotation end of period.</t>
  </si>
  <si>
    <r>
      <rPr>
        <b/>
        <sz val="16"/>
        <rFont val="Sakkal Majalla"/>
      </rPr>
      <t xml:space="preserve">1- </t>
    </r>
    <r>
      <rPr>
        <sz val="16"/>
        <rFont val="Sakkal Majalla"/>
      </rPr>
      <t>تنفيذاً للمادة /11/ من المرسوم التشريعي 21 تاريخ 9 /2 /2011 تم تقييم موجودات ومطاليب المصرف المركزي من القطع الأجنبي وفق نشرة أسعار الصرف للعملات الاجنبية آخر المدة.</t>
    </r>
  </si>
  <si>
    <r>
      <rPr>
        <b/>
        <sz val="20"/>
        <rFont val="Sakkal Majalla"/>
      </rPr>
      <t xml:space="preserve">  </t>
    </r>
    <r>
      <rPr>
        <b/>
        <u/>
        <sz val="20"/>
        <rFont val="Sakkal Majalla"/>
      </rPr>
      <t xml:space="preserve">Deposits in Foreign Currency </t>
    </r>
  </si>
  <si>
    <t>التسهيلات الائتمانية حسب الآجال</t>
  </si>
  <si>
    <t>تسهيلات ائتمانية قصير الأجل (أقل من سنة)</t>
  </si>
  <si>
    <t>تسهيلات ائتمانية متوسط الأجل ( سنة حتى خمس سنوات)</t>
  </si>
  <si>
    <t>تسهيلات ائتمانية طويل الأجل (أكثر من خمس سنوات)</t>
  </si>
  <si>
    <t>Credit According to Terms</t>
  </si>
  <si>
    <t>Short-Term (less 1 year)</t>
  </si>
  <si>
    <t>Long-Term (more than 5 years)</t>
  </si>
  <si>
    <t>Medium-Term (from 1 year to 5 years)</t>
  </si>
  <si>
    <t xml:space="preserve">حسابات جارية مدينة                                                                                  Overdrafts  </t>
  </si>
  <si>
    <t>2019P</t>
  </si>
  <si>
    <t>مؤسسات التمويل الصغير</t>
  </si>
  <si>
    <t>Microfinance Institution</t>
  </si>
  <si>
    <t>نسبة من الإجمالي</t>
  </si>
  <si>
    <t>*من واقع بيانات الموقع الالكتروني لسوق دمشق للأوراق المالية.</t>
  </si>
  <si>
    <t>*The source is Damascus Stock Exchange Securities's Web Site.</t>
  </si>
  <si>
    <t xml:space="preserve">Agriculture sector </t>
  </si>
  <si>
    <t>Insurance sector</t>
  </si>
  <si>
    <t>Banking sector</t>
  </si>
  <si>
    <t>Industry sector</t>
  </si>
  <si>
    <t>Services sector</t>
  </si>
  <si>
    <t>number of shares</t>
  </si>
  <si>
    <t xml:space="preserve">value of shares </t>
  </si>
  <si>
    <t xml:space="preserve"> Consolidated Balance Sheet of the Microfinance Institution</t>
  </si>
  <si>
    <t>عدد السكان (ألف نسمة) *</t>
  </si>
  <si>
    <t>Population (in Thousands)*</t>
  </si>
  <si>
    <t>8-9</t>
  </si>
  <si>
    <t xml:space="preserve"> الميزانية الموحدة لمؤسسات التمويل الصغير</t>
  </si>
  <si>
    <t xml:space="preserve"> أسعار الفائدة السوقية على ودائع العملاء بالليرة السورية (متوسط مرجح)</t>
  </si>
  <si>
    <t xml:space="preserve"> أسعار الفائدة السوقية على التسهيلات الائتمانية بالليرة السورية (متوسط مرجح)</t>
  </si>
  <si>
    <t>القسم الأول: الإحصاءات النقدية والمصرفية</t>
  </si>
  <si>
    <t xml:space="preserve"> أهم المؤشرات الاقتصادية</t>
  </si>
  <si>
    <t xml:space="preserve"> أسعار الصرف</t>
  </si>
  <si>
    <t xml:space="preserve"> معدلات الفائدة لدى المصارف العاملة المدفوعة على الودائع</t>
  </si>
  <si>
    <t xml:space="preserve"> الشركات المدرجة في سوق دمشق للأوراق المالية</t>
  </si>
  <si>
    <t>Part Two: Damascus Security Exchange Statistics</t>
  </si>
  <si>
    <t xml:space="preserve"> Indicators of Damascus Securities Exchange </t>
  </si>
  <si>
    <t>الدولار الأمريكي</t>
  </si>
  <si>
    <t>US Dollar</t>
  </si>
  <si>
    <t>*سعر صرف الليرة السورية مقابل العملات الأجنبية حسب النشرة الرسمية لأسعار الصرف للعملات الأجنبية الصادرة عن مصرف سورية المركزي.</t>
  </si>
  <si>
    <t>*SYP per Foreign Currency According to official Foreign Exchange Quotations Issued by Central Bank of Syria.</t>
  </si>
  <si>
    <t>مديرية الأبحاث الاقتصادية والإحصاءات العامة والتخطيط</t>
  </si>
  <si>
    <t xml:space="preserve"> 2254، دمشق</t>
  </si>
  <si>
    <t>Economic Research, General Statistics and  Planning  Department</t>
  </si>
  <si>
    <t>معدل البطالة ( %)</t>
  </si>
  <si>
    <t>Unemployment Rate ( %)</t>
  </si>
  <si>
    <t>معدل التضخم (نسبة التغير في مؤشر أسعار المستهلك ( %))</t>
  </si>
  <si>
    <t>Inflation - CPI (%)</t>
  </si>
  <si>
    <t>Claims on Central Government</t>
  </si>
  <si>
    <t>تعريف أهم المصطلحات الاقتصادية</t>
  </si>
  <si>
    <t>Main Economic Terms</t>
  </si>
  <si>
    <t>أ</t>
  </si>
  <si>
    <t>A</t>
  </si>
  <si>
    <t>للمراسلات و الاستفسارات:</t>
  </si>
  <si>
    <t>العنوان البريدي:</t>
  </si>
  <si>
    <t>البريد الالكتروني:</t>
  </si>
  <si>
    <t>صندوق البريد:</t>
  </si>
  <si>
    <t>هاتف:</t>
  </si>
  <si>
    <t>Postal Address:</t>
  </si>
  <si>
    <t>For Correspondence and Enquiries:</t>
  </si>
  <si>
    <t>الجدول رقم (1): أهم المؤشرات الاقتصادية</t>
  </si>
  <si>
    <t>المصدر: مصرف سورية المركزي، وزارة المالية، المكتب المركزي للإحصاء.</t>
  </si>
  <si>
    <t>Source: The Central Bank of Syria, The Ministry of Finance, The Central Bureau of Statistics.</t>
  </si>
  <si>
    <t>(بملايين الليرات السورية)</t>
  </si>
  <si>
    <t>المصدر: مصرف سورية المركزي.</t>
  </si>
  <si>
    <t>*تم استثناء كافة المعاملات ما بين المصارف وذلك لأغراض توحيد القوائم المالية.</t>
  </si>
  <si>
    <t>Source: The Central Bank of Syria.</t>
  </si>
  <si>
    <t>(In Millions of Syrian Pounds)</t>
  </si>
  <si>
    <t>(بالليرات السورية للوحدة)</t>
  </si>
  <si>
    <t>(In Syrian Pounds per Unit)</t>
  </si>
  <si>
    <t>الين الياباني (100ين)</t>
  </si>
  <si>
    <t>اليورو (€)</t>
  </si>
  <si>
    <t>الجنيه الاسترليني (£)</t>
  </si>
  <si>
    <t>الين الياباني (100ين) (¥)</t>
  </si>
  <si>
    <t>Euro (€)</t>
  </si>
  <si>
    <t>(نسب مئوية)</t>
  </si>
  <si>
    <t>(In Percentage)</t>
  </si>
  <si>
    <t>(Annual Rates)</t>
  </si>
  <si>
    <t>(معدل فائدة سنوي)</t>
  </si>
  <si>
    <t>No. of Cheques Cleared</t>
  </si>
  <si>
    <t>*فرع في كل محافظة من محافظات القطر عدا محافظة ريف دمشق.</t>
  </si>
  <si>
    <t>(القيمة بملايين الليرات السورية)</t>
  </si>
  <si>
    <t>Table No. (1): Main Economic Indicators</t>
  </si>
  <si>
    <t xml:space="preserve">سعر صرف وحدة حقوق السحب الخاصة مقابل الليرة السورية  </t>
  </si>
  <si>
    <t xml:space="preserve">Exchange rate of SDR against Syrian Pound SYP  </t>
  </si>
  <si>
    <t>Foreign currency Exchange Rate ($ /SYP)</t>
  </si>
  <si>
    <t>سعر صرف العملات الأجنبية (دولار -ل.س )</t>
  </si>
  <si>
    <t>Foreign Currency Exchange Rate per SYP *</t>
  </si>
  <si>
    <t xml:space="preserve">SDR against Syrian Pound  </t>
  </si>
  <si>
    <t>سعر صرف العملات الأجنبية مقابل الليرة السورية *:</t>
  </si>
  <si>
    <t xml:space="preserve">The Major Foreign currencies against US Dollar </t>
  </si>
  <si>
    <t>تعادل أهم العملات الأجنبية اتجاه الدولار الأمريكي:</t>
  </si>
  <si>
    <t>Table No. (2): Consolidated Balance Sheet of the Private Banks*</t>
  </si>
  <si>
    <t>الجدول رقم (2): الميزانية الموحدة للمصارف الخاصة*</t>
  </si>
  <si>
    <t xml:space="preserve"> الميزانية الموحدة للمصارف الخاصة</t>
  </si>
  <si>
    <t xml:space="preserve"> Consolidated Balance Sheet of the Private Banks</t>
  </si>
  <si>
    <t>الجدول رقم (3): الميزانية الموحدة للمصارف الخاصة التقليدية</t>
  </si>
  <si>
    <t>الجدول رقم (4): الميزانية الموحدة للمصارف الإسلامية</t>
  </si>
  <si>
    <t>Table No. (4): Consolidated Balance Sheet of the Islamic Banks</t>
  </si>
  <si>
    <t>الجدول رقم (5): الميزانية الموحدة لمؤسسات التمويل الصغير</t>
  </si>
  <si>
    <t>Table No. (5): Consolidated Balance Sheet of the Microfinance Institutions</t>
  </si>
  <si>
    <t>Table No. (10): Sale and Redemption of Investment Certificates</t>
  </si>
  <si>
    <t>الجدول رقم (10): مبيعات واستردادات شهادات الاستثمار</t>
  </si>
  <si>
    <t>الجدول رقم (11): أسعار الصرف</t>
  </si>
  <si>
    <t>Table No. (11): Exchange Rates</t>
  </si>
  <si>
    <t>22</t>
  </si>
  <si>
    <t>23</t>
  </si>
  <si>
    <t>3-28</t>
  </si>
  <si>
    <t>المصدر: سوق دمشق للأوراق المالية.</t>
  </si>
  <si>
    <t>بنك الشام</t>
  </si>
  <si>
    <t>بنك البركة -سورية</t>
  </si>
  <si>
    <t>2016</t>
  </si>
  <si>
    <t>*Share Turnover is calculated by dividing the traded share`s value by its Market value.</t>
  </si>
  <si>
    <t>2017**</t>
  </si>
  <si>
    <t>** لا تتضمن بيانات الفروع في كل من محافظة درعا، ادلب، دير الزور، والرقة.</t>
  </si>
  <si>
    <t>**the year of 2017 does not include the Data of Branches in each from Daraa, Idleb, Dier Alzore and Al-Raqa.</t>
  </si>
  <si>
    <t>2017</t>
  </si>
  <si>
    <t>قروض                                                         Loans</t>
  </si>
  <si>
    <t>الودائع لأجل 1 أشهر</t>
  </si>
  <si>
    <t>Time Deposits 1 month</t>
  </si>
  <si>
    <t>مساوية لمعدل الفائدة على الوديعة لآجل 6 أشهر</t>
  </si>
  <si>
    <t>equal to the interest rate of Time Deposits for 6 months</t>
  </si>
  <si>
    <t>ودائع التوفير للأطفال</t>
  </si>
  <si>
    <t>مساوية لمعدل الفائدة على الوديعة لآجل 9 أشهر</t>
  </si>
  <si>
    <t>Saving Deposits for children</t>
  </si>
  <si>
    <t>equal to the interest rate of Time Deposits for 9 months</t>
  </si>
  <si>
    <t>المصدر: مصرف سورية المركزي، قرار مجلس النقد والتسليف رقم 91/م ن/ب1 تاريخ 2018/7/5.</t>
  </si>
  <si>
    <t>Source: The Central Bank of Syria, According to the resolution No. /91 /issued by CMC, 5/7/2018.</t>
  </si>
  <si>
    <t>2018**</t>
  </si>
  <si>
    <t>شركة سيريتل موبايل تيليكوم</t>
  </si>
  <si>
    <t>Syriatel</t>
  </si>
  <si>
    <t xml:space="preserve">قطاع الاتصالات </t>
  </si>
  <si>
    <t>Telecommunication sector</t>
  </si>
  <si>
    <t>2018</t>
  </si>
  <si>
    <t>* تم تقدير عدد السكان  وفق سيناريوهات محددة من قبل الفريق المشكّل لتقدير عدد السكان.</t>
  </si>
  <si>
    <t xml:space="preserve">*The population had been estimated by specific scenarios from the team formed to estimate the population.  </t>
  </si>
  <si>
    <t>الجدول رقم (7): توزيع ودائع المصارف الخاصة ومؤسسات التمويل الصغير</t>
  </si>
  <si>
    <t>Table No. (7): Distribution of the Private Banks and Microfinance Institutions</t>
  </si>
  <si>
    <t>الجدول رقم (6): توزيع ودائع المصارف الخاصة ومؤسسات التمويل الصغير وفقاً لنوع الوديعة والجهة المودعة ولنوع العملة</t>
  </si>
  <si>
    <t>Table No. (6): Distribution of Deposits at  the Private Banks and Microfinance Institutions according to Type, Sector and currency of the deposit</t>
  </si>
  <si>
    <t>الجدول رقم (8): توزيع التسهيلات الائتمانية الممنوحة من المصارف الخاصة ومؤسسات التمويل الصغير حسب النشاط ونوع التسهيل الائتماني</t>
  </si>
  <si>
    <t>Table No. (8): Distribution of the Private Banks and Microfinance Institutions Credit according to Economic Activities and Type</t>
  </si>
  <si>
    <t>التسهيلات الائتمانية حسب النشاط الاقتصادي*</t>
  </si>
  <si>
    <t>التسهيلات الائتمانية حسب نوع التسهيل الائتماني*</t>
  </si>
  <si>
    <t>التسهيلات الائتمانية حسب النشاط الاقتصادي *</t>
  </si>
  <si>
    <t>التسهيلات الائتمانية*</t>
  </si>
  <si>
    <t>* لا تتضمن التسهيلات الائتمانية الممنوحة للحكومة المركزية.</t>
  </si>
  <si>
    <t>*Credit to the Central Government are not included.</t>
  </si>
  <si>
    <t>Credit by Banks*</t>
  </si>
  <si>
    <t>By Economic Activity*</t>
  </si>
  <si>
    <t>By Type of Credit*</t>
  </si>
  <si>
    <t>2019**</t>
  </si>
  <si>
    <t>شركة اسمنت البادية</t>
  </si>
  <si>
    <t>Al Badia Cement</t>
  </si>
  <si>
    <t>Telecommunication</t>
  </si>
  <si>
    <t>شركة MTN سوريا</t>
  </si>
  <si>
    <t>MTN-Syria</t>
  </si>
  <si>
    <t>2019</t>
  </si>
  <si>
    <t>الجدول رقم (9): توزيع التسهيلات الائتمانية الممنوحة من المصارف الخاصة ومؤسسات التمويل الصغير حسب الجهة المقترضة ونوع العملة والآجال</t>
  </si>
  <si>
    <t>Table No. (9): Distribution of the Private Banks and Microfinance Institutions Credit according to Sectors and Currency and Terms</t>
  </si>
  <si>
    <t>2020**</t>
  </si>
  <si>
    <t>Microfinance Institutions</t>
  </si>
  <si>
    <t>مصرف الإبداع للتمويل الصغير والمتناهي الصغير</t>
  </si>
  <si>
    <t>Ibdaa Bank</t>
  </si>
  <si>
    <t>مؤسسة التمويل الصغير الأولى</t>
  </si>
  <si>
    <t>The First Microfinance Institution</t>
  </si>
  <si>
    <t>المؤسسة الوطنية للتمويل الصغير</t>
  </si>
  <si>
    <t>AlWataniya Microfinance Institution</t>
  </si>
  <si>
    <t>مؤسسة نور للتمويل الصغير</t>
  </si>
  <si>
    <t>Nour Microfinance Institution</t>
  </si>
  <si>
    <t>**Central Bank Branches are not included in the Total, however  The Commercial Bank Branches in the Free Zone were Included.</t>
  </si>
  <si>
    <t>2020</t>
  </si>
  <si>
    <t xml:space="preserve"> توزيع ودائع المصارف الخاصة ومؤسسات التمويل الصغير وفقاً لنوع الوديعة والجهة المودعة ولنوع العملة</t>
  </si>
  <si>
    <t xml:space="preserve"> Distribution of Deposits at  the Private Banks and Microfinance Institutions according to Type, Sector and currency of the deposit</t>
  </si>
  <si>
    <t xml:space="preserve"> توزيع ودائع المصارف الخاصة ومؤسسات التمويل الصغير</t>
  </si>
  <si>
    <t xml:space="preserve"> Distribution of the Private Banks and Microfinance Institutions</t>
  </si>
  <si>
    <t xml:space="preserve"> توزيع التسهيلات الائتمانية الممنوحة من المصارف الخاصة ومؤسسات التمويل الصغير حسب النشاط ونوع التسهيل الائتماني</t>
  </si>
  <si>
    <t xml:space="preserve"> Distribution of the Private Banks and Microfinance Institutions Credit according to Economic Activities and Type</t>
  </si>
  <si>
    <t xml:space="preserve"> توزيع التسهيلات الائتمانية الممنوحة من المصارف الخاصة ومؤسسات التمويل الصغير حسب الجهة المقترضة ونوع العملة والآجال</t>
  </si>
  <si>
    <t xml:space="preserve"> Distribution of  the Private Banks and Microfinance Institutions Credit according to Sectors and Currency and Terms</t>
  </si>
  <si>
    <t xml:space="preserve"> Consolidated Balance Sheet of the Traditional Private Banks</t>
  </si>
  <si>
    <t>Table No. (3): Consolidated Balance Sheet of the Traditional Private Banks</t>
  </si>
  <si>
    <t>2021**</t>
  </si>
  <si>
    <t>2021</t>
  </si>
  <si>
    <t>* الشركات المدرجة في السوق النظامية والموازية وتمثل الوضع القائم لغاية 2021/12/31.</t>
  </si>
  <si>
    <t>*Companies listed in Regular and Parallel Market as in 31/12/2021.</t>
  </si>
  <si>
    <t>السنة: 2021</t>
  </si>
  <si>
    <r>
      <t xml:space="preserve">                                                                                </t>
    </r>
    <r>
      <rPr>
        <b/>
        <u/>
        <sz val="16"/>
        <rFont val="Sakkal Majalla"/>
      </rPr>
      <t>تعريف أهم المصطلحات الاقتصادية</t>
    </r>
    <r>
      <rPr>
        <b/>
        <u/>
        <sz val="14"/>
        <rFont val="Sakkal Majalla"/>
      </rPr>
      <t xml:space="preserve">
أولاً:المفاهيم النقدية والمصرفية: </t>
    </r>
    <r>
      <rPr>
        <sz val="14"/>
        <rFont val="Sakkal Majalla"/>
      </rPr>
      <t xml:space="preserve">
• </t>
    </r>
    <r>
      <rPr>
        <b/>
        <sz val="14"/>
        <rFont val="Sakkal Majalla"/>
      </rPr>
      <t>المصارف الخاصة:</t>
    </r>
    <r>
      <rPr>
        <sz val="14"/>
        <rFont val="Sakkal Majalla"/>
      </rPr>
      <t xml:space="preserve"> تشمل جميع المصارف الخاصة التقليدية والإسلامية العاملة في الجمهورية العربية السورية التي تمارس العمل المصرفي (قبول الودائع ومنح القروض،...) ولا يشمل هذا التعريف المؤسسات المالية غير المصرفية. 
•</t>
    </r>
    <r>
      <rPr>
        <b/>
        <sz val="14"/>
        <rFont val="Sakkal Majalla"/>
      </rPr>
      <t xml:space="preserve"> مؤسسات التمويل الصغير:</t>
    </r>
    <r>
      <rPr>
        <sz val="14"/>
        <rFont val="Sakkal Majalla"/>
      </rPr>
      <t xml:space="preserve"> هي مؤسسات مالية مصرفية اجتماعية تهدف إلى تقديم التمويل الصغير والمتناهي الصغر بالإضافة إلى خدمات مالية ومصرفية أخرى لشرائح معينة من السكان.
•</t>
    </r>
    <r>
      <rPr>
        <b/>
        <sz val="14"/>
        <rFont val="Sakkal Majalla"/>
      </rPr>
      <t xml:space="preserve"> الحكومة المركزية:</t>
    </r>
    <r>
      <rPr>
        <sz val="14"/>
        <rFont val="Sakkal Majalla"/>
      </rPr>
      <t xml:space="preserve"> تضم الوزارات والإدارات العامة غير المالية (وهي الدوائر الحكومية التي تعمل ضمن أجهزة السلطة المركزية في الدولة والمؤسسات العامة التي لا تعمل من أجل الربح).
</t>
    </r>
    <r>
      <rPr>
        <b/>
        <sz val="14"/>
        <rFont val="Sakkal Majalla"/>
      </rPr>
      <t>• المؤسسات العامة الاقتصادية:</t>
    </r>
    <r>
      <rPr>
        <sz val="14"/>
        <rFont val="Sakkal Majalla"/>
      </rPr>
      <t xml:space="preserve"> تضم كافة المؤسسات العامة غير المالية والتي تملك الدولة فيها مصلحة أو قوة تصويتية مؤثرة وتعمل من أجل الربح.
</t>
    </r>
    <r>
      <rPr>
        <b/>
        <sz val="14"/>
        <rFont val="Sakkal Majalla"/>
      </rPr>
      <t xml:space="preserve">• القطاع العام: </t>
    </r>
    <r>
      <rPr>
        <sz val="14"/>
        <rFont val="Sakkal Majalla"/>
      </rPr>
      <t xml:space="preserve">ويتكون من الحكومة المركزية بالإضافة إلى المؤسسات العامة الاقتصادية.
</t>
    </r>
    <r>
      <rPr>
        <b/>
        <sz val="14"/>
        <rFont val="Sakkal Majalla"/>
      </rPr>
      <t>• القطاع الخاص:</t>
    </r>
    <r>
      <rPr>
        <sz val="14"/>
        <rFont val="Sakkal Majalla"/>
      </rPr>
      <t xml:space="preserve"> ويشمل الأفراد والمؤسسات والشركات الخاصة، وتلك المنتمية إلى القطاعين التعاوني والمشترك.
</t>
    </r>
    <r>
      <rPr>
        <b/>
        <sz val="14"/>
        <rFont val="Sakkal Majalla"/>
      </rPr>
      <t>• المؤسسات المالية غير المصرفية:</t>
    </r>
    <r>
      <rPr>
        <sz val="14"/>
        <rFont val="Sakkal Majalla"/>
      </rPr>
      <t xml:space="preserve"> وهي المؤسسات العامة والخاصة التي تقوم بتجميع الأموال ولكن ليس على شكل ودائع، وتتولى توظيفها في الأسواق المالية للحصول على أنواع أخرى من الأصول المالية، مثل شركات التأمين وشركات الصرافة والمؤسسة العامة للتأمينات الإجتماعية، صندوق تقاعد الموظفين وشركات الوساطة المالية.
</t>
    </r>
    <r>
      <rPr>
        <b/>
        <sz val="14"/>
        <rFont val="Sakkal Majalla"/>
      </rPr>
      <t>• المقيم:</t>
    </r>
    <r>
      <rPr>
        <sz val="14"/>
        <rFont val="Sakkal Majalla"/>
      </rPr>
      <t xml:space="preserve"> الشخص الطبيعي أوالاعتباري الذي يقيم عادة داخل الجمهورية العربية السورية أومضى على إقامته في سورية مدة سنة فأكثر، بغض النظر عن جنسية هذا الشخص، باستثناء الهيئات والمؤسسات الدولية والطلاب والقادمين للعلاج الذين يقيمون لأكثر من سنة.
</t>
    </r>
    <r>
      <rPr>
        <b/>
        <sz val="14"/>
        <rFont val="Sakkal Majalla"/>
      </rPr>
      <t>• غير المقيم:</t>
    </r>
    <r>
      <rPr>
        <sz val="14"/>
        <rFont val="Sakkal Majalla"/>
      </rPr>
      <t xml:space="preserve"> الشخص الطبيعي أوالاعتباري الذي يقيم عادة خارج الجمهورية العربية السورية و/ أو الذي لم يكمل مدة سنة من الإقامة داخل سورية، بغض النظر عن جنسية هذا الشخص بإستثناء العائلات والأفراد الذين لهم مركز أومصلحة اقتصادية ولهم سكن دائم حتى لو أقام به بشكل متقطع.
</t>
    </r>
    <r>
      <rPr>
        <b/>
        <sz val="14"/>
        <rFont val="Sakkal Majalla"/>
      </rPr>
      <t>• الديون على القطاع الخاص (مقيم):</t>
    </r>
    <r>
      <rPr>
        <sz val="14"/>
        <rFont val="Sakkal Majalla"/>
      </rPr>
      <t xml:space="preserve"> يشمل هذا البند التسهيلات المباشرة الممنوحة من قبل المصارف المحلية للقطاع الخاص بالإضافة الى استثمارات المصارف المحلية في أسهم وسندات الشركات.
</t>
    </r>
    <r>
      <rPr>
        <b/>
        <sz val="14"/>
        <rFont val="Sakkal Majalla"/>
      </rPr>
      <t>• الديون على الحكومة المركزية:</t>
    </r>
    <r>
      <rPr>
        <sz val="14"/>
        <rFont val="Sakkal Majalla"/>
      </rPr>
      <t xml:space="preserve"> التسهيلات الائتمانية المباشرة الممنوحة للحكومة المركزية من المصارف المحلية مضافاً إليها استثمارات المصارف المحلية في السندات والأذونات الحكومية والمساهمة في المؤسسات المالية الدولية.
</t>
    </r>
    <r>
      <rPr>
        <b/>
        <sz val="14"/>
        <rFont val="Sakkal Majalla"/>
      </rPr>
      <t>• الاحتياطيات:</t>
    </r>
    <r>
      <rPr>
        <sz val="14"/>
        <rFont val="Sakkal Majalla"/>
      </rPr>
      <t xml:space="preserve"> تظهر في الجدول رقم (2) وهي النقد بالليرة السورية الموجود في صناديق المصارف الخاصة بالإضافة إلى أرصدة هذه المصارف لدى المصرف المركزي.
</t>
    </r>
    <r>
      <rPr>
        <b/>
        <sz val="14"/>
        <rFont val="Sakkal Majalla"/>
      </rPr>
      <t>• شهادات الاستثمار:</t>
    </r>
    <r>
      <rPr>
        <sz val="14"/>
        <rFont val="Sakkal Majalla"/>
      </rPr>
      <t xml:space="preserve"> تظهر في الجدول رقم (10) وهي سندات يصدرها مصرف التسليف الشعبي بالنيابة عن وزارة المالية.
</t>
    </r>
    <r>
      <rPr>
        <sz val="14"/>
        <rFont val="Sakkal Majalla"/>
      </rPr>
      <t xml:space="preserve">
اختصارات: 
( R ): أرقام معدلة
( e ): أرقام تقديرية
(p  ): أرقام أولية
(... ): أرقام غير متوفرة
تختلف الأرقام جزئياً بين جدول وآخر بسبب تدوير الأرقام إلى العشر الأقرب.
</t>
    </r>
  </si>
  <si>
    <t>*بيانات غرفة التقاص لعام 2016 تشمل بيانات فرع دمشق فقط، وبدءً من عام 2017 تم إضافة بيانات جميع فروع مصرف سورية المركزي في المحافظات.</t>
  </si>
  <si>
    <t>*Clearance Room Statistics (2016) were included just Damascus's Branch,from 2017 we were added all Branches of Central Bank of Syria.</t>
  </si>
  <si>
    <t xml:space="preserve">  Year: 2021</t>
  </si>
  <si>
    <t>القسم الثالث</t>
  </si>
  <si>
    <t>الإحصاءات المالية</t>
  </si>
  <si>
    <t>Part Three</t>
  </si>
  <si>
    <t>Fiscal Statistics</t>
  </si>
  <si>
    <t>إيرادات الضرائب والرسوم</t>
  </si>
  <si>
    <t>Tax Revenues and Duties</t>
  </si>
  <si>
    <t>ضرائب على الدخل والأرباح والمكاسب الرأسمالية</t>
  </si>
  <si>
    <t>Taxes on Income, Profits and Capital Earnings</t>
  </si>
  <si>
    <t>ضرائب على الرواتب والأجور</t>
  </si>
  <si>
    <t>Taxes on Salaries and Wages</t>
  </si>
  <si>
    <t>ضرائب على الممتلكات</t>
  </si>
  <si>
    <t>Taxes on Property</t>
  </si>
  <si>
    <t>ضرائب على السلع والخدمات</t>
  </si>
  <si>
    <t>Taxes on Goods and Services</t>
  </si>
  <si>
    <t>ضرائب على التجارة الدولية</t>
  </si>
  <si>
    <t>Taxes on International Trade</t>
  </si>
  <si>
    <t>ضرائب أخرى</t>
  </si>
  <si>
    <t>Other Taxes</t>
  </si>
  <si>
    <t xml:space="preserve">بدلات الخدمات وإيرادات وأملاك الدولة </t>
  </si>
  <si>
    <t>Proceeds of Public Services and Properties</t>
  </si>
  <si>
    <t>إيرادات متنوعة</t>
  </si>
  <si>
    <t>Miscellaneous Revenues</t>
  </si>
  <si>
    <t>المأخوذ من الاحتياطي</t>
  </si>
  <si>
    <t>Use of Reserves</t>
  </si>
  <si>
    <t>مختلفة</t>
  </si>
  <si>
    <t>Others</t>
  </si>
  <si>
    <t xml:space="preserve">الفائض المتاح </t>
  </si>
  <si>
    <t>Available Surplus</t>
  </si>
  <si>
    <t>فائض الموازنة</t>
  </si>
  <si>
    <t>Budget Surplus</t>
  </si>
  <si>
    <t>فائض السيولة</t>
  </si>
  <si>
    <t>Liquidity Surplus</t>
  </si>
  <si>
    <t>البلديات</t>
  </si>
  <si>
    <t>Municipalities</t>
  </si>
  <si>
    <t>حق الدولة من حقول النفط والثروات المعدنية</t>
  </si>
  <si>
    <t>Government Portion from Petroleum Fields and Mineral Fields</t>
  </si>
  <si>
    <t>ايرادات الوحدات الحسابية المستقلة</t>
  </si>
  <si>
    <t>Revenues from Independent Accounting Units</t>
  </si>
  <si>
    <t>حق الدولة في شركات عقود الخدمة (الهاتف النقال)</t>
  </si>
  <si>
    <t>Government Portion from mobile-phone company</t>
  </si>
  <si>
    <t>متحصلات استثنائية</t>
  </si>
  <si>
    <t>Exceptional Proceeds</t>
  </si>
  <si>
    <t>قروض وموارد خارجية</t>
  </si>
  <si>
    <t>Foreign Loans and Resources</t>
  </si>
  <si>
    <t>موارد داخلية</t>
  </si>
  <si>
    <t>Local Resources</t>
  </si>
  <si>
    <t>إيرادات استثمارية أخرى</t>
  </si>
  <si>
    <t>Other Investment Revenues</t>
  </si>
  <si>
    <t>المجموع</t>
  </si>
  <si>
    <t>المصدر: وزارة المالية.</t>
  </si>
  <si>
    <t>Source: The Ministry of Finance.</t>
  </si>
  <si>
    <t>حسب الوظيفة</t>
  </si>
  <si>
    <t>By Function</t>
  </si>
  <si>
    <t>الخدمات الجماعية والاجتماعية الشخصية</t>
  </si>
  <si>
    <t>Community, Social and Personal Services</t>
  </si>
  <si>
    <t>إدارة الخدمات</t>
  </si>
  <si>
    <t>Services Administration</t>
  </si>
  <si>
    <t>الإدارة والقضاء</t>
  </si>
  <si>
    <t>Administration and Judiciary</t>
  </si>
  <si>
    <t>الأمن القومي</t>
  </si>
  <si>
    <t>National Security</t>
  </si>
  <si>
    <t>الشؤون الخارجية والإعلام</t>
  </si>
  <si>
    <t>Foreign Affairs and Information</t>
  </si>
  <si>
    <t>التعليم العالي</t>
  </si>
  <si>
    <t>High Education</t>
  </si>
  <si>
    <t>التربية</t>
  </si>
  <si>
    <t>Education</t>
  </si>
  <si>
    <t>الثقافة والإرشاد القومي</t>
  </si>
  <si>
    <t>Culture and National Guidance</t>
  </si>
  <si>
    <t>الرعاية الاجتماعية</t>
  </si>
  <si>
    <t>Social Welfare</t>
  </si>
  <si>
    <t>الاقتصاد والمال</t>
  </si>
  <si>
    <t>Economy and Finance</t>
  </si>
  <si>
    <t>الزراعة والغابات والأسماك</t>
  </si>
  <si>
    <t>Agriculture, Forestry and Fishing</t>
  </si>
  <si>
    <t>الصناعة الاستخراجية</t>
  </si>
  <si>
    <t>Extractive Industry</t>
  </si>
  <si>
    <t>الصناعة التحويلية</t>
  </si>
  <si>
    <t>Manufacturing Industry</t>
  </si>
  <si>
    <t>الكهرباء والغاز والماء</t>
  </si>
  <si>
    <t>Electricity, Gas and Water</t>
  </si>
  <si>
    <t xml:space="preserve">البناء والتشييد </t>
  </si>
  <si>
    <t xml:space="preserve">التجارة </t>
  </si>
  <si>
    <t>Commerce</t>
  </si>
  <si>
    <t>النقل والمواصلات والتخزين</t>
  </si>
  <si>
    <t>Transport, Communication and Storage</t>
  </si>
  <si>
    <t>المال والتأمين والعقارات</t>
  </si>
  <si>
    <t>Finance, Insurance and Real Estate</t>
  </si>
  <si>
    <t>نفقات أخرى</t>
  </si>
  <si>
    <t>Other Expenditures</t>
  </si>
  <si>
    <t>حسب التصنيف الاقتصادي</t>
  </si>
  <si>
    <t>By Economic Purpose</t>
  </si>
  <si>
    <t>نفقات جارية</t>
  </si>
  <si>
    <t>Current Expenditures</t>
  </si>
  <si>
    <t>رواتب وأجور</t>
  </si>
  <si>
    <t xml:space="preserve">Wages and Salaries </t>
  </si>
  <si>
    <t xml:space="preserve">نفقات إدارية </t>
  </si>
  <si>
    <t>Administration Expenditures</t>
  </si>
  <si>
    <t>نفقات تحويلية</t>
  </si>
  <si>
    <t>Transfers and Subsidies</t>
  </si>
  <si>
    <t>نفقات استثمارية</t>
  </si>
  <si>
    <t>Investment Expenditures</t>
  </si>
  <si>
    <t>موارد محلية</t>
  </si>
  <si>
    <t>Local Financing</t>
  </si>
  <si>
    <t>موارد خارجية</t>
  </si>
  <si>
    <t>Foreign Financing</t>
  </si>
  <si>
    <t>الديون والالتزامات الواجبة الأداء</t>
  </si>
  <si>
    <t>Lending and other Repayable Liabilities</t>
  </si>
  <si>
    <t>المصدر : وزارة المالية.</t>
  </si>
  <si>
    <t>القسم الرابع</t>
  </si>
  <si>
    <t xml:space="preserve">إحصاءات الحساب الجاري والتجارة الخارجية </t>
  </si>
  <si>
    <t>Part Four</t>
  </si>
  <si>
    <t>Balance of Payments And External Trade Statistics</t>
  </si>
  <si>
    <t>القيمة (بملايين الدولارات الأمريكية)</t>
  </si>
  <si>
    <t>Value ( in Millions of US Dollar )</t>
  </si>
  <si>
    <t>الحساب الجاري</t>
  </si>
  <si>
    <t>Current Account Balance</t>
  </si>
  <si>
    <t xml:space="preserve">الميزان التجاري </t>
  </si>
  <si>
    <t>Trade Balance</t>
  </si>
  <si>
    <t>الصادرات</t>
  </si>
  <si>
    <t>Exports</t>
  </si>
  <si>
    <t>المستوردات</t>
  </si>
  <si>
    <t>Imports</t>
  </si>
  <si>
    <t>ميزان الخدمات</t>
  </si>
  <si>
    <t>Services Balance</t>
  </si>
  <si>
    <t>ميزان الدخل</t>
  </si>
  <si>
    <t>Income Balance</t>
  </si>
  <si>
    <t>التحويلات الجارية</t>
  </si>
  <si>
    <t>Current Transfers</t>
  </si>
  <si>
    <t>نسبة إلى الناتج المحلي الإجمالي</t>
  </si>
  <si>
    <t>In Percent of GDP</t>
  </si>
  <si>
    <t xml:space="preserve">التغير النسبي عن رصيد العام السابق </t>
  </si>
  <si>
    <t>مقبوضات السفر</t>
  </si>
  <si>
    <t>Travel Receipts</t>
  </si>
  <si>
    <t>مقبوضات تحويلات العاملين</t>
  </si>
  <si>
    <t>Workers Remittances</t>
  </si>
  <si>
    <t xml:space="preserve">  (بملايين الدولارات الأمريكية)   </t>
  </si>
  <si>
    <t>(In Millions of US Dollar)</t>
  </si>
  <si>
    <t>2015</t>
  </si>
  <si>
    <t xml:space="preserve">دائن </t>
  </si>
  <si>
    <t>مدين</t>
  </si>
  <si>
    <t>الرصيد</t>
  </si>
  <si>
    <t>Credit</t>
  </si>
  <si>
    <t>Debit</t>
  </si>
  <si>
    <t>Balance</t>
  </si>
  <si>
    <t>السلع والخدمات</t>
  </si>
  <si>
    <t>Goods and Services</t>
  </si>
  <si>
    <t>السلع</t>
  </si>
  <si>
    <t xml:space="preserve">Goods </t>
  </si>
  <si>
    <t>البضائع العامة</t>
  </si>
  <si>
    <t>General merchandise</t>
  </si>
  <si>
    <t>إصلاح السلع</t>
  </si>
  <si>
    <t>Repairs on Good</t>
  </si>
  <si>
    <t>سلع مشتراة في الموانئ بواسطة الناقلات</t>
  </si>
  <si>
    <t>Goods procured in ports by carriers</t>
  </si>
  <si>
    <t>سفن</t>
  </si>
  <si>
    <t>In seaports</t>
  </si>
  <si>
    <t>طيران</t>
  </si>
  <si>
    <t>In airports</t>
  </si>
  <si>
    <t>الكهرباء</t>
  </si>
  <si>
    <t>Electricity</t>
  </si>
  <si>
    <t>منح وهبات</t>
  </si>
  <si>
    <t>Grants</t>
  </si>
  <si>
    <t xml:space="preserve">قطاع عام </t>
  </si>
  <si>
    <t>نفطي</t>
  </si>
  <si>
    <t>Oil</t>
  </si>
  <si>
    <t>غبر نفطي</t>
  </si>
  <si>
    <t>Non oil</t>
  </si>
  <si>
    <t>قطاع خاص</t>
  </si>
  <si>
    <t>الخدمات</t>
  </si>
  <si>
    <t>خدمات النقل</t>
  </si>
  <si>
    <t xml:space="preserve">Transportation </t>
  </si>
  <si>
    <t>النقل البحري</t>
  </si>
  <si>
    <t xml:space="preserve">        Sea transport</t>
  </si>
  <si>
    <t>نقل الركاب</t>
  </si>
  <si>
    <t xml:space="preserve">Passenger </t>
  </si>
  <si>
    <t>نقل البضائع</t>
  </si>
  <si>
    <t>Freight</t>
  </si>
  <si>
    <t>أخرى</t>
  </si>
  <si>
    <t>Other</t>
  </si>
  <si>
    <t>النقل الجوي</t>
  </si>
  <si>
    <t>Air transport</t>
  </si>
  <si>
    <t xml:space="preserve">Other </t>
  </si>
  <si>
    <t>نقل آخر</t>
  </si>
  <si>
    <t>Other transport</t>
  </si>
  <si>
    <t>خدمات السفر</t>
  </si>
  <si>
    <t>Travel</t>
  </si>
  <si>
    <t>خدمات اتصالات</t>
  </si>
  <si>
    <t xml:space="preserve">Telecommunication services </t>
  </si>
  <si>
    <t>خدمات التشييد</t>
  </si>
  <si>
    <t>Construction services</t>
  </si>
  <si>
    <t>خدمات التأمين</t>
  </si>
  <si>
    <t>Insurance services</t>
  </si>
  <si>
    <t>خدمات مالية</t>
  </si>
  <si>
    <t xml:space="preserve">Financial services </t>
  </si>
  <si>
    <t>خدمات الحاسب الآلي والمعلومات</t>
  </si>
  <si>
    <t>Computer and information services</t>
  </si>
  <si>
    <t>رسوم الامتياز  والتراخيص</t>
  </si>
  <si>
    <t xml:space="preserve">Royalties and license fees </t>
  </si>
  <si>
    <t>خدمات أعمال متفرقة</t>
  </si>
  <si>
    <t>Other business services</t>
  </si>
  <si>
    <t>خدمات ثقافية وترفيهية</t>
  </si>
  <si>
    <t>Personal, cultural and recreational services</t>
  </si>
  <si>
    <t>خدمات حكومية (غير مدرجة في أماكن أخرى)</t>
  </si>
  <si>
    <t xml:space="preserve">Government services   </t>
  </si>
  <si>
    <t>الدخل</t>
  </si>
  <si>
    <t>Income</t>
  </si>
  <si>
    <t>تعويضات العاملين</t>
  </si>
  <si>
    <t>Compensation of employees</t>
  </si>
  <si>
    <t>دخل الاستثمار</t>
  </si>
  <si>
    <t>Investment income</t>
  </si>
  <si>
    <t>الاستثمار المباشر</t>
  </si>
  <si>
    <t>Direct investment</t>
  </si>
  <si>
    <t>الدخل من الدين (الفوائد)</t>
  </si>
  <si>
    <t>Income on debt (interest)</t>
  </si>
  <si>
    <t>Current transfers</t>
  </si>
  <si>
    <t>الحكومة العامة</t>
  </si>
  <si>
    <t>General government</t>
  </si>
  <si>
    <t>القطاعات الأخرى</t>
  </si>
  <si>
    <t>Other sectors</t>
  </si>
  <si>
    <t>تحويلات العاملين</t>
  </si>
  <si>
    <t>Workers' remittances</t>
  </si>
  <si>
    <t>تحويلات أخرى</t>
  </si>
  <si>
    <t>Other transfers</t>
  </si>
  <si>
    <t>قيمة (بملايين الليرات السورية)</t>
  </si>
  <si>
    <t>Value (in Millions of Syrian Pounds)</t>
  </si>
  <si>
    <t>الاستيراد</t>
  </si>
  <si>
    <t>الإدخال المؤقت</t>
  </si>
  <si>
    <t>Temporary Entry</t>
  </si>
  <si>
    <t>التصدير</t>
  </si>
  <si>
    <t>إعادة التصدير</t>
  </si>
  <si>
    <t>Re-exports</t>
  </si>
  <si>
    <t>الترانزيت</t>
  </si>
  <si>
    <t>Transit</t>
  </si>
  <si>
    <t>كمية (بآلاف الأطنان)</t>
  </si>
  <si>
    <t>Quantity (in Thousands of Tons)</t>
  </si>
  <si>
    <t>دولار</t>
  </si>
  <si>
    <t>Dollar</t>
  </si>
  <si>
    <t>يورو</t>
  </si>
  <si>
    <t>درهم إماراتي</t>
  </si>
  <si>
    <t>Emirate dirhum</t>
  </si>
  <si>
    <t>ريال سعودي</t>
  </si>
  <si>
    <t>فرنك سويسري</t>
  </si>
  <si>
    <t>Swiss franc</t>
  </si>
  <si>
    <t>جنيه استرليني</t>
  </si>
  <si>
    <t>ين ياباني</t>
  </si>
  <si>
    <t>Japanese Yen</t>
  </si>
  <si>
    <t>دينار أردني</t>
  </si>
  <si>
    <t>جنيه مصري</t>
  </si>
  <si>
    <t>روبل روسي</t>
  </si>
  <si>
    <t>Russian Rubel</t>
  </si>
  <si>
    <t>Lebanese pound</t>
  </si>
  <si>
    <t>الليرة السورية</t>
  </si>
  <si>
    <t>Syrian Pound</t>
  </si>
  <si>
    <t xml:space="preserve">يوان صيني </t>
  </si>
  <si>
    <t>Chinese Yuan</t>
  </si>
  <si>
    <t>كورون سويدي</t>
  </si>
  <si>
    <t>Swedish Kronor</t>
  </si>
  <si>
    <t>عملات أخرى</t>
  </si>
  <si>
    <t>Other Currenc</t>
  </si>
  <si>
    <t>المصدر: المكتب المركزي للإحصاء.</t>
  </si>
  <si>
    <t>Source: The Central Bureau of Statistics.</t>
  </si>
  <si>
    <t>التصنيف الدولي المعدل</t>
  </si>
  <si>
    <t>According to S.I.T.C. Revised</t>
  </si>
  <si>
    <t>الأغذية و الحيوانات الحية</t>
  </si>
  <si>
    <t>Food and Live Animals</t>
  </si>
  <si>
    <t>المشروبات والتبغ</t>
  </si>
  <si>
    <t>Beverages and Tobacco</t>
  </si>
  <si>
    <t>المواد الخام غير المعدة للأكل باستثناء المحروقات</t>
  </si>
  <si>
    <t>Crude Material, Inedible except Fuels</t>
  </si>
  <si>
    <t>الوقود المعدنية ومواد التشحيم والمواد المشابهة</t>
  </si>
  <si>
    <t>Mineral Fuels and Lubricants</t>
  </si>
  <si>
    <t>الزيوت والشحوم الحيوانية والنباتية</t>
  </si>
  <si>
    <t>Animal and Vegetable Oil and Fats</t>
  </si>
  <si>
    <t>المواد الكيماوية</t>
  </si>
  <si>
    <t>Chemicals</t>
  </si>
  <si>
    <t>البضائع المصنوعة مصنفة حسب المادة</t>
  </si>
  <si>
    <t>Manufactured Goods</t>
  </si>
  <si>
    <t>آلات ومعدات النقل</t>
  </si>
  <si>
    <t>Machinery and Transport Equipments</t>
  </si>
  <si>
    <t>مصنوعات منوعة</t>
  </si>
  <si>
    <t>Miscellaneous</t>
  </si>
  <si>
    <t>بضائع غير مصنعة</t>
  </si>
  <si>
    <t>Unclassified Commodities</t>
  </si>
  <si>
    <t>حسب نوع الاستخدام</t>
  </si>
  <si>
    <t>By Utilization</t>
  </si>
  <si>
    <t>الاستهلاك النهائي</t>
  </si>
  <si>
    <t>Final Consumption</t>
  </si>
  <si>
    <t>الاستهلاك الوسيط</t>
  </si>
  <si>
    <t>Intermediate Consumption</t>
  </si>
  <si>
    <t>الأصول الثابتة (رأسمال)</t>
  </si>
  <si>
    <t>Capital Goods</t>
  </si>
  <si>
    <t>حسب طبيعة المواد</t>
  </si>
  <si>
    <t>By Type of Goods</t>
  </si>
  <si>
    <t>المواد الخام</t>
  </si>
  <si>
    <t>Primary</t>
  </si>
  <si>
    <t>المواد المصنعة</t>
  </si>
  <si>
    <t>Finished</t>
  </si>
  <si>
    <t>المواد نصف المصنعة</t>
  </si>
  <si>
    <t>Semi-finished</t>
  </si>
  <si>
    <t>حسب القطاعات</t>
  </si>
  <si>
    <t>By Sectors</t>
  </si>
  <si>
    <t>قطاع عام</t>
  </si>
  <si>
    <t>المصدر : المكتب المركزي للإحصاء.</t>
  </si>
  <si>
    <t>الأغذية والمشروبات</t>
  </si>
  <si>
    <t>Food and Beverages</t>
  </si>
  <si>
    <t xml:space="preserve">خام </t>
  </si>
  <si>
    <t>للصناعة</t>
  </si>
  <si>
    <t>للاستهلاك المنزلي</t>
  </si>
  <si>
    <t>Households</t>
  </si>
  <si>
    <t>مصنعة</t>
  </si>
  <si>
    <t>Processed</t>
  </si>
  <si>
    <t>مواد ضرورية للصناعة (غير غذائية)</t>
  </si>
  <si>
    <t>Industrial Supplies (Non-food)</t>
  </si>
  <si>
    <t>مواد ضرورية للصناعة غير مصنفة في مكان أخر</t>
  </si>
  <si>
    <t>Industrial Supplies (n.i.e.)</t>
  </si>
  <si>
    <t>الوقود والزيوت المعدنية</t>
  </si>
  <si>
    <t>Fuels and Lubricants</t>
  </si>
  <si>
    <t>وسائل النقل وقطعها التبديلية</t>
  </si>
  <si>
    <t>Transport Equipments &amp; Accessories thereof</t>
  </si>
  <si>
    <t>الآلات والأدوات الأخرى الرأسمالية وقطعها التبديلية</t>
  </si>
  <si>
    <t>Other Equipments &amp; Accessories thereof</t>
  </si>
  <si>
    <t>البضائع الاستهلاكية (غير الغذائية)</t>
  </si>
  <si>
    <t>Consumer Goods (Non-food)</t>
  </si>
  <si>
    <t>معمرة</t>
  </si>
  <si>
    <t>Durable</t>
  </si>
  <si>
    <t>نصف معمرة</t>
  </si>
  <si>
    <t>Semi-durable</t>
  </si>
  <si>
    <t>غير معمرة</t>
  </si>
  <si>
    <t>Non-durable</t>
  </si>
  <si>
    <t>بضائع غير مصنفة</t>
  </si>
  <si>
    <t>Unclassified Goods</t>
  </si>
  <si>
    <t>مواد ضرورية للصناعة غير مصنفة  في مكان أخر</t>
  </si>
  <si>
    <t>مجموعات البلدان</t>
  </si>
  <si>
    <t>Groups of Countries</t>
  </si>
  <si>
    <t xml:space="preserve">البلدان العربية </t>
  </si>
  <si>
    <t>Arab Countries</t>
  </si>
  <si>
    <t xml:space="preserve">بلدان الاتحاد الأوروبي  </t>
  </si>
  <si>
    <t>European Union</t>
  </si>
  <si>
    <t xml:space="preserve">بلدان أوربية أخرى  </t>
  </si>
  <si>
    <t>Other European Countries</t>
  </si>
  <si>
    <t>الولايات المتحدة وكندا</t>
  </si>
  <si>
    <t>U.S.A. and Canada</t>
  </si>
  <si>
    <t>بقية العالم</t>
  </si>
  <si>
    <t>Rest of the World</t>
  </si>
  <si>
    <t>أهم البلدان</t>
  </si>
  <si>
    <t>Main Countries</t>
  </si>
  <si>
    <t>العراق</t>
  </si>
  <si>
    <t>Iraq</t>
  </si>
  <si>
    <t>إيطاليا</t>
  </si>
  <si>
    <t>Italy</t>
  </si>
  <si>
    <t>ألمانيا</t>
  </si>
  <si>
    <t>Germany</t>
  </si>
  <si>
    <t>هولندا</t>
  </si>
  <si>
    <t>Netherlands</t>
  </si>
  <si>
    <t>فرنسا</t>
  </si>
  <si>
    <t>France</t>
  </si>
  <si>
    <t>المملكة العربية السعودية</t>
  </si>
  <si>
    <t>Saudi Arabia</t>
  </si>
  <si>
    <t>تركيا</t>
  </si>
  <si>
    <t>Turkey</t>
  </si>
  <si>
    <t>لبنان</t>
  </si>
  <si>
    <t>Lebanon</t>
  </si>
  <si>
    <t>جمهورية مصر العربية</t>
  </si>
  <si>
    <t>Egypt</t>
  </si>
  <si>
    <t>الأردن</t>
  </si>
  <si>
    <t>Jordan</t>
  </si>
  <si>
    <t>الولايات المتحدة الأمريكية</t>
  </si>
  <si>
    <t>U.S.A.</t>
  </si>
  <si>
    <t>اسبانيا</t>
  </si>
  <si>
    <t>Spain</t>
  </si>
  <si>
    <t>الجزائر</t>
  </si>
  <si>
    <t>Algeria</t>
  </si>
  <si>
    <t>الصين</t>
  </si>
  <si>
    <t>China</t>
  </si>
  <si>
    <t>الإمارات العربية المتحدة</t>
  </si>
  <si>
    <t>U.A.E</t>
  </si>
  <si>
    <t>البرازيل</t>
  </si>
  <si>
    <t>Brazil</t>
  </si>
  <si>
    <t>الكويت</t>
  </si>
  <si>
    <t>Kuwait</t>
  </si>
  <si>
    <t>أوكرانيا</t>
  </si>
  <si>
    <t>Ukraine</t>
  </si>
  <si>
    <t>اليابان</t>
  </si>
  <si>
    <t>Japan</t>
  </si>
  <si>
    <t>الجمهورية العربية اليمنية</t>
  </si>
  <si>
    <t>Yemen</t>
  </si>
  <si>
    <t>اليونان</t>
  </si>
  <si>
    <t>Greece</t>
  </si>
  <si>
    <t>بريطانيا</t>
  </si>
  <si>
    <t>United Kingdom</t>
  </si>
  <si>
    <t>السودان</t>
  </si>
  <si>
    <t>Sudan</t>
  </si>
  <si>
    <t>ليبيا</t>
  </si>
  <si>
    <t>Libya</t>
  </si>
  <si>
    <t>قطر</t>
  </si>
  <si>
    <t>Qatar</t>
  </si>
  <si>
    <t>بلغاريا</t>
  </si>
  <si>
    <t>Bulgaria</t>
  </si>
  <si>
    <t>روسيا الاتحادية</t>
  </si>
  <si>
    <t>Russia</t>
  </si>
  <si>
    <t>المغرب</t>
  </si>
  <si>
    <t>Morocco</t>
  </si>
  <si>
    <t>تونس</t>
  </si>
  <si>
    <t>Tunisia</t>
  </si>
  <si>
    <t>ايران</t>
  </si>
  <si>
    <t>Iran</t>
  </si>
  <si>
    <t>بلجيكا</t>
  </si>
  <si>
    <t>Belgium</t>
  </si>
  <si>
    <t>عمان</t>
  </si>
  <si>
    <t>Oman</t>
  </si>
  <si>
    <t>الهند</t>
  </si>
  <si>
    <t>India</t>
  </si>
  <si>
    <t>النمسا</t>
  </si>
  <si>
    <t>Austria</t>
  </si>
  <si>
    <t>البرتغال</t>
  </si>
  <si>
    <t>Portugal</t>
  </si>
  <si>
    <t>رومانيا</t>
  </si>
  <si>
    <t>Romania</t>
  </si>
  <si>
    <t>السنغال</t>
  </si>
  <si>
    <t>Senegal</t>
  </si>
  <si>
    <t>بنغلادش</t>
  </si>
  <si>
    <t>Bangladesh</t>
  </si>
  <si>
    <t>كرواتيا</t>
  </si>
  <si>
    <t>Croatia</t>
  </si>
  <si>
    <t>بلدان أخرى</t>
  </si>
  <si>
    <t>Other Countries</t>
  </si>
  <si>
    <t>البلدان العربية</t>
  </si>
  <si>
    <t xml:space="preserve">البلدان الآسيوية </t>
  </si>
  <si>
    <t>Asian Countries</t>
  </si>
  <si>
    <t>الصين الشعبية</t>
  </si>
  <si>
    <t>كوريا الجنوبية</t>
  </si>
  <si>
    <t>South Korea</t>
  </si>
  <si>
    <t>مالطة</t>
  </si>
  <si>
    <t>Malta</t>
  </si>
  <si>
    <t>إيران</t>
  </si>
  <si>
    <t>قبرص</t>
  </si>
  <si>
    <t>Cyprus</t>
  </si>
  <si>
    <t>الأرجنتين</t>
  </si>
  <si>
    <t>Argentina</t>
  </si>
  <si>
    <t>تايلند</t>
  </si>
  <si>
    <t>Thailand</t>
  </si>
  <si>
    <t>ماليزيا</t>
  </si>
  <si>
    <t>Malaysia</t>
  </si>
  <si>
    <t>تايوان</t>
  </si>
  <si>
    <t>Taiwan</t>
  </si>
  <si>
    <t>أهم الصادرات</t>
  </si>
  <si>
    <t>Main Exports</t>
  </si>
  <si>
    <t>غزول وأنسجة</t>
  </si>
  <si>
    <t>Textiles</t>
  </si>
  <si>
    <t>ثمار وخضار ومحضراتها</t>
  </si>
  <si>
    <t>Fruits, Vegetables and Preparations thereof</t>
  </si>
  <si>
    <t>حيوانات حية ولحوم ومحضراتها</t>
  </si>
  <si>
    <t>Live Animals and Meat</t>
  </si>
  <si>
    <t>الفوسفات</t>
  </si>
  <si>
    <t>Phosphate</t>
  </si>
  <si>
    <t>الجلود (عدا جلود الفراء)</t>
  </si>
  <si>
    <t>Raw Hides and Leather (excluding Fur skins)</t>
  </si>
  <si>
    <t>العدس</t>
  </si>
  <si>
    <t>Lentils</t>
  </si>
  <si>
    <t>Fruits,Vegetables and Preparations thereof</t>
  </si>
  <si>
    <t>أهم المستوردات</t>
  </si>
  <si>
    <t>Main Imports</t>
  </si>
  <si>
    <t>آلات وأجهزة</t>
  </si>
  <si>
    <t>Machinery and Equipment</t>
  </si>
  <si>
    <t>المواد المعدنية والحاجات المصنوعة منها</t>
  </si>
  <si>
    <t>Metal and Products thereof</t>
  </si>
  <si>
    <t>مواد غذائية أخرى</t>
  </si>
  <si>
    <t>Other Foodstuff</t>
  </si>
  <si>
    <t>المواد الكيماوية ومنتجاتها</t>
  </si>
  <si>
    <t>Chemicals and Products thereof</t>
  </si>
  <si>
    <t>مواد نسيجية ومصنوعاتها</t>
  </si>
  <si>
    <t>Textiles and Textile Articles</t>
  </si>
  <si>
    <t>وسائل النقل</t>
  </si>
  <si>
    <t>Transport Equipments</t>
  </si>
  <si>
    <t>مطاط، لدائن اصطناعية ومصنوعاتها</t>
  </si>
  <si>
    <t>Resins, Artificial Rubber and Products thereof</t>
  </si>
  <si>
    <t>المازوت الخام</t>
  </si>
  <si>
    <t>Fuels</t>
  </si>
  <si>
    <t>الورق ومصنوعاته</t>
  </si>
  <si>
    <t>Paper and Products thereof</t>
  </si>
  <si>
    <t>سكر (خام ومكرر)</t>
  </si>
  <si>
    <t>Raw and Refined Sugar</t>
  </si>
  <si>
    <t>أخشاب ومصنوعاتها</t>
  </si>
  <si>
    <t>Wood and Products thereof</t>
  </si>
  <si>
    <t>ثمار وخضراوات</t>
  </si>
  <si>
    <t>Fruits and Vegetables</t>
  </si>
  <si>
    <t xml:space="preserve">حيوانات حية، لحوم ومحضراتها          </t>
  </si>
  <si>
    <t>Live Animal, Meat and Canned Meat</t>
  </si>
  <si>
    <t>القسم الخامس</t>
  </si>
  <si>
    <t>الحسابات القومية والأرقام القياسية للأسعار</t>
  </si>
  <si>
    <t>Part Five</t>
  </si>
  <si>
    <t>National Accounts and Indexes</t>
  </si>
  <si>
    <t>( بملايين الليرات السورية )</t>
  </si>
  <si>
    <t>بالأسعار الجارية</t>
  </si>
  <si>
    <t>At Current Prices</t>
  </si>
  <si>
    <t>الإنتاج المحلي الإجمالي بسعر المنتج</t>
  </si>
  <si>
    <t>Gross Output at Producers Value</t>
  </si>
  <si>
    <t>الناتج المحلي بسعر السوق</t>
  </si>
  <si>
    <t>Gross Domestic Product at Market Prices</t>
  </si>
  <si>
    <t>اهتلاك رأس المال الثابت</t>
  </si>
  <si>
    <t>Consumption of Fixed Capital</t>
  </si>
  <si>
    <t>الناتج المحلي الصافي بسعر السوق</t>
  </si>
  <si>
    <t>Net Domestic Product at Market Prices</t>
  </si>
  <si>
    <t>الضرائب غير المباشرة ناقصاً الإعانات</t>
  </si>
  <si>
    <t>Indirect Taxes less Subsidies</t>
  </si>
  <si>
    <t>الناتج المحلي الإجمالي بتكلفة عوامل الإنتاج</t>
  </si>
  <si>
    <t>G.D.P. at Factor Cost</t>
  </si>
  <si>
    <t>الناتج المحلي الصافي بتكلفة عوامل الإنتاج</t>
  </si>
  <si>
    <t>N.D.P. at Factor Cost</t>
  </si>
  <si>
    <t>بأسعار 2000 الثابتة</t>
  </si>
  <si>
    <t>At Constant 2000 Prices</t>
  </si>
  <si>
    <t>(بملايين الليرات السورية )</t>
  </si>
  <si>
    <t>الصناعة والتعدين</t>
  </si>
  <si>
    <t>Mining, Manufacturing and Utilities</t>
  </si>
  <si>
    <t>البناء والتشييد</t>
  </si>
  <si>
    <t>تجارة الجملة والمفرق</t>
  </si>
  <si>
    <t>خدمات النقل والتخزين والاتصلات</t>
  </si>
  <si>
    <t>Transport and Communications</t>
  </si>
  <si>
    <t>Finance and Insurance</t>
  </si>
  <si>
    <t xml:space="preserve">الخدمات الاجتماعية والشخصية </t>
  </si>
  <si>
    <t>Social and Personal Services</t>
  </si>
  <si>
    <t xml:space="preserve">الخدمات الحكومية </t>
  </si>
  <si>
    <t>Government Services</t>
  </si>
  <si>
    <t>الهيئات الخاصة التي لا تستهدف الربح</t>
  </si>
  <si>
    <t>Non-profit Private Services</t>
  </si>
  <si>
    <t xml:space="preserve">المجموع </t>
  </si>
  <si>
    <t>الاستهلاك الكلي</t>
  </si>
  <si>
    <t>Total Consumption</t>
  </si>
  <si>
    <t xml:space="preserve">استهلاك الحكومة </t>
  </si>
  <si>
    <t>Government Consumption</t>
  </si>
  <si>
    <t>الاستهلاك الخاص</t>
  </si>
  <si>
    <t>Private Consumption</t>
  </si>
  <si>
    <t>التكوين الرأسمالي الإجمالي</t>
  </si>
  <si>
    <t>Gross Capital Formation</t>
  </si>
  <si>
    <t xml:space="preserve">  Public Sector</t>
  </si>
  <si>
    <t xml:space="preserve">  Private Sector</t>
  </si>
  <si>
    <t>صافي الصادرات من السلع والخدمات</t>
  </si>
  <si>
    <t>Net Exports of Goods and Services</t>
  </si>
  <si>
    <t>الصادرات من السلع والخدمات</t>
  </si>
  <si>
    <t xml:space="preserve">  Exports of Goods and Services </t>
  </si>
  <si>
    <t>المستوردات من السلع والخدمات</t>
  </si>
  <si>
    <t xml:space="preserve">  Imports of Goods and Services </t>
  </si>
  <si>
    <t>الناتج المحلي الإجمالي</t>
  </si>
  <si>
    <t>Gross Domestic Product</t>
  </si>
  <si>
    <t>حسب النشاط الاقتصادي</t>
  </si>
  <si>
    <t xml:space="preserve">By Economic Activity  </t>
  </si>
  <si>
    <t xml:space="preserve">الصناعة والتعدين </t>
  </si>
  <si>
    <t>دور السكن</t>
  </si>
  <si>
    <t>Dwellings</t>
  </si>
  <si>
    <t>قطاعات أخرى</t>
  </si>
  <si>
    <t>Other Sectors</t>
  </si>
  <si>
    <t>حسب نوع الاستثمار</t>
  </si>
  <si>
    <t>By Type of Investment</t>
  </si>
  <si>
    <t>أبنية تجارية و صناعية</t>
  </si>
  <si>
    <t>Industrial and Commercial Buildings</t>
  </si>
  <si>
    <t>تشييدات</t>
  </si>
  <si>
    <t>Construction</t>
  </si>
  <si>
    <t xml:space="preserve">وسائط النقل </t>
  </si>
  <si>
    <t>آلات وتجهيزات أخرى</t>
  </si>
  <si>
    <t>Machinery and other Equipments</t>
  </si>
  <si>
    <t>الأرقام القياسية (سنة الأساس 2000)</t>
  </si>
  <si>
    <t>Production Indices (Basic Year 2000)</t>
  </si>
  <si>
    <t>الإنتاج النباتي</t>
  </si>
  <si>
    <t>Vegetable Production</t>
  </si>
  <si>
    <t>حبوب</t>
  </si>
  <si>
    <t>Cereals</t>
  </si>
  <si>
    <t>بقول</t>
  </si>
  <si>
    <t>Dry Legumes</t>
  </si>
  <si>
    <t>خضروات</t>
  </si>
  <si>
    <t>Vegetables</t>
  </si>
  <si>
    <t>محاصيل صناعية</t>
  </si>
  <si>
    <t>Industrial Crops</t>
  </si>
  <si>
    <t>أشجار مثمرة</t>
  </si>
  <si>
    <t>Fruit Trees</t>
  </si>
  <si>
    <t>منتجات أخرى*</t>
  </si>
  <si>
    <t>Others*</t>
  </si>
  <si>
    <t>الإنتاج الحيواني</t>
  </si>
  <si>
    <t>Animal Production</t>
  </si>
  <si>
    <t>حليب</t>
  </si>
  <si>
    <t>Milk</t>
  </si>
  <si>
    <t>تكاثر الحيوان</t>
  </si>
  <si>
    <t>Livestock</t>
  </si>
  <si>
    <t>بيض</t>
  </si>
  <si>
    <t>Eggs</t>
  </si>
  <si>
    <t>صوف وشعر</t>
  </si>
  <si>
    <t>Wool and Hair</t>
  </si>
  <si>
    <t>منتجات أخرى</t>
  </si>
  <si>
    <t>أهم المحاصيل (بآلاف الأطنان)</t>
  </si>
  <si>
    <t>Major Crops (in Thousands of Tons)</t>
  </si>
  <si>
    <t>القمح</t>
  </si>
  <si>
    <t>Wheat</t>
  </si>
  <si>
    <t>شعير</t>
  </si>
  <si>
    <t>Barley</t>
  </si>
  <si>
    <t>ذرة صفراء</t>
  </si>
  <si>
    <t>Maize</t>
  </si>
  <si>
    <t>عدس</t>
  </si>
  <si>
    <t>Chick-Peas</t>
  </si>
  <si>
    <t>بطاطا</t>
  </si>
  <si>
    <t>Potatoes</t>
  </si>
  <si>
    <t>بندورة</t>
  </si>
  <si>
    <t>Tomatoes</t>
  </si>
  <si>
    <t>بصل</t>
  </si>
  <si>
    <t>Onions</t>
  </si>
  <si>
    <t>قطن محبوب</t>
  </si>
  <si>
    <t>Cotton (Unginned )</t>
  </si>
  <si>
    <t>تبغ</t>
  </si>
  <si>
    <t>Tobacco</t>
  </si>
  <si>
    <t>شوندر سكري</t>
  </si>
  <si>
    <t>Sugar Beets</t>
  </si>
  <si>
    <t>فول سوداني</t>
  </si>
  <si>
    <t>Peanuts</t>
  </si>
  <si>
    <t>زيتون</t>
  </si>
  <si>
    <t>Olives</t>
  </si>
  <si>
    <t xml:space="preserve">عنب </t>
  </si>
  <si>
    <t>Grapes</t>
  </si>
  <si>
    <t>تفاح</t>
  </si>
  <si>
    <t>Apples</t>
  </si>
  <si>
    <t>حمضيات</t>
  </si>
  <si>
    <t>Citrus Trees</t>
  </si>
  <si>
    <t>صوف مغسول (ألف طن)</t>
  </si>
  <si>
    <t>Washed Wool (Thousand tuns)</t>
  </si>
  <si>
    <t>بيض (بملايين الوحدة)</t>
  </si>
  <si>
    <t>Eggs (in Millions of Units)</t>
  </si>
  <si>
    <t>حليب (ألف طن)</t>
  </si>
  <si>
    <t>Milk (Thousand tuns)</t>
  </si>
  <si>
    <t>*تقديرات أولية.</t>
  </si>
  <si>
    <t>*preliminary estimates.</t>
  </si>
  <si>
    <t>(2010 = 100)</t>
  </si>
  <si>
    <t>التثقيلات</t>
  </si>
  <si>
    <t>Weights</t>
  </si>
  <si>
    <t>الصناعات الاستخراجية</t>
  </si>
  <si>
    <t>Extractive Industries</t>
  </si>
  <si>
    <t>الصناعات التحويلية</t>
  </si>
  <si>
    <t>Manufacturing Industries</t>
  </si>
  <si>
    <t>صناعة المواد الغذائية والمشروبات</t>
  </si>
  <si>
    <t>Foodstuff and Beverages</t>
  </si>
  <si>
    <t>صناعة التبغ</t>
  </si>
  <si>
    <t>صناعة المنسوجات</t>
  </si>
  <si>
    <t>Textile and Yarn</t>
  </si>
  <si>
    <t>صناعة الملابس</t>
  </si>
  <si>
    <t>Clothes and Fur Preparation</t>
  </si>
  <si>
    <t>دبغ وتهيئة وصناعة الجلود</t>
  </si>
  <si>
    <t>Tanning, Preparation, and Hides</t>
  </si>
  <si>
    <t>صناعة الخشب والمنتجات الخشبية</t>
  </si>
  <si>
    <t>Wood and Wooden Products</t>
  </si>
  <si>
    <t>صناعة الورق ومنتجاته</t>
  </si>
  <si>
    <t>Paper and Paper Products</t>
  </si>
  <si>
    <t>صناعة فحم الكوك والمنتجات النفطية</t>
  </si>
  <si>
    <t>Coke and Refined Oil Products</t>
  </si>
  <si>
    <t>صناعة المواد والمنتجات الكيماوية</t>
  </si>
  <si>
    <t>Chemical Materials and Products</t>
  </si>
  <si>
    <t>صناعة المطاط واللدائن</t>
  </si>
  <si>
    <t>Rubber and Plastic</t>
  </si>
  <si>
    <t>منتجات المعادن اللافلزية الأخرى</t>
  </si>
  <si>
    <t>Non-metallic Products</t>
  </si>
  <si>
    <t>الفلزات القاعدية الأساسية</t>
  </si>
  <si>
    <t>Basic Metallic Industries</t>
  </si>
  <si>
    <t>منتجات المعادن المشكلة عدا الماكينات والمعدات</t>
  </si>
  <si>
    <t>Mineral Products other than Machineries</t>
  </si>
  <si>
    <t>الآلات والمعدات الأخرى</t>
  </si>
  <si>
    <t>Other Equipments and Machines</t>
  </si>
  <si>
    <t>أجهزة كهربائية غير مصنفة في مكان أخر</t>
  </si>
  <si>
    <t>Electric Equipments and  Machines</t>
  </si>
  <si>
    <t>معدات وأجهزة التلفزيون</t>
  </si>
  <si>
    <t>Radio and T.V. Equipments</t>
  </si>
  <si>
    <t>صنع الأثاث ومنتجات غير مصنفة في مكان أخر</t>
  </si>
  <si>
    <t>Furniture and Products (n.i.e)</t>
  </si>
  <si>
    <t>صناعة الماء والكهرباء</t>
  </si>
  <si>
    <t>Industry of Electric and Water</t>
  </si>
  <si>
    <t>إنتاج الطاقة الكهربائية</t>
  </si>
  <si>
    <t>Production of Electric Power</t>
  </si>
  <si>
    <t>شبكات المياه وتوزيعها</t>
  </si>
  <si>
    <t>Water Networks and Distribution</t>
  </si>
  <si>
    <t>الرقم القياسي العام</t>
  </si>
  <si>
    <t>General Index</t>
  </si>
  <si>
    <t>(الأجور بملايين الليرات السورية)</t>
  </si>
  <si>
    <t>(Wages in Millions of Syrian Pounds)</t>
  </si>
  <si>
    <t>الأجور</t>
  </si>
  <si>
    <t>Wages</t>
  </si>
  <si>
    <t>مجموع الصناعات التحويلية</t>
  </si>
  <si>
    <t>Total of Manufacturing Industries</t>
  </si>
  <si>
    <t>صناعة الكهرباء والمياه</t>
  </si>
  <si>
    <t>Electricity &amp; Water Industries</t>
  </si>
  <si>
    <t>عدد العاملين</t>
  </si>
  <si>
    <t>Number of Employees</t>
  </si>
  <si>
    <t>*تم الاعتماد على بيانات السنة السابقة.</t>
  </si>
  <si>
    <t>*They have adopted the last year data.</t>
  </si>
  <si>
    <t>(بالآلاف)</t>
  </si>
  <si>
    <t>(In Thousands)</t>
  </si>
  <si>
    <t>القادمون</t>
  </si>
  <si>
    <t>Arrivals</t>
  </si>
  <si>
    <t xml:space="preserve">بلدان عربية مجاورة </t>
  </si>
  <si>
    <t>Neighboring Arab Countries</t>
  </si>
  <si>
    <t>بلدان عربية أخرى</t>
  </si>
  <si>
    <t>Other Arab Countries</t>
  </si>
  <si>
    <t>بلدان أوروبية</t>
  </si>
  <si>
    <t>European Countries</t>
  </si>
  <si>
    <t>بلدان آسيوية</t>
  </si>
  <si>
    <t>الليالي السياحية</t>
  </si>
  <si>
    <t>Nights Spent by Tourists</t>
  </si>
  <si>
    <t xml:space="preserve">عرب </t>
  </si>
  <si>
    <t>Arab</t>
  </si>
  <si>
    <t>أجانب</t>
  </si>
  <si>
    <t>Foreigners</t>
  </si>
  <si>
    <t>السوريون المغادرون عبر أهم المراكز الحدودية البرية</t>
  </si>
  <si>
    <t>The  Syrians Departing through  The Most Important land Border</t>
  </si>
  <si>
    <t>نصيب</t>
  </si>
  <si>
    <t>Naseeb</t>
  </si>
  <si>
    <t>الجديدة</t>
  </si>
  <si>
    <t>Al-Jdaideh</t>
  </si>
  <si>
    <t>باب الهوى</t>
  </si>
  <si>
    <t>Bab Al-Hawa</t>
  </si>
  <si>
    <t>التنف</t>
  </si>
  <si>
    <t>Al-Tnaf</t>
  </si>
  <si>
    <t>العريضة</t>
  </si>
  <si>
    <t>Al-Arrida</t>
  </si>
  <si>
    <t>الدبوسية</t>
  </si>
  <si>
    <t>Dabbosieh</t>
  </si>
  <si>
    <t>مراكز أخرى</t>
  </si>
  <si>
    <t>( 2010 = 100)</t>
  </si>
  <si>
    <t>الأرقام القياسية لمبيعات القطاع العام الصناعي والزراعي</t>
  </si>
  <si>
    <t>Index Number of Industrial &amp; Agricultural</t>
  </si>
  <si>
    <t>المواد الغذائية</t>
  </si>
  <si>
    <t>Foodstuff</t>
  </si>
  <si>
    <t>المواد الأولية الزراعية</t>
  </si>
  <si>
    <t>Agriculture Raw Materials</t>
  </si>
  <si>
    <t>المواد المصنوعة</t>
  </si>
  <si>
    <t>Manufactured Materials</t>
  </si>
  <si>
    <t xml:space="preserve"> مواد البناء</t>
  </si>
  <si>
    <t>Building Materials</t>
  </si>
  <si>
    <t xml:space="preserve">General Index </t>
  </si>
  <si>
    <t>الأرقام القياسية لمبيعات قطاع التجارة</t>
  </si>
  <si>
    <t xml:space="preserve">Index Number of The Commercial Sector Sales </t>
  </si>
  <si>
    <t>الحبوب</t>
  </si>
  <si>
    <t>المواد العلفية</t>
  </si>
  <si>
    <t>Animal Feed</t>
  </si>
  <si>
    <t>مصنوعات إستهلاكية</t>
  </si>
  <si>
    <t>Consumer Artices</t>
  </si>
  <si>
    <t>المحروقات</t>
  </si>
  <si>
    <t>الأوزان</t>
  </si>
  <si>
    <t>weights</t>
  </si>
  <si>
    <t>الأغذية والمشروبات غير الكحولية</t>
  </si>
  <si>
    <t>Foodstuff Alcoholic Drinks</t>
  </si>
  <si>
    <t>الأغذية</t>
  </si>
  <si>
    <t>الخبز  والحبوب</t>
  </si>
  <si>
    <t>Bread  and Cereals</t>
  </si>
  <si>
    <t>اللحوم</t>
  </si>
  <si>
    <t>Meat</t>
  </si>
  <si>
    <t>الأسماك والأغذية البحرية</t>
  </si>
  <si>
    <t>Fish and Sea Food</t>
  </si>
  <si>
    <t>اللبن والجبن والبيض</t>
  </si>
  <si>
    <t>Milk, Cheese and Eggs</t>
  </si>
  <si>
    <t>الزيوت والدهون</t>
  </si>
  <si>
    <t>Oils and Fats</t>
  </si>
  <si>
    <t>الفواكه</t>
  </si>
  <si>
    <t>Fruits</t>
  </si>
  <si>
    <t>البقول والخضار</t>
  </si>
  <si>
    <t>Beans</t>
  </si>
  <si>
    <t>السكر، والمربى، والعسل، والشوكولاته، والحلوى</t>
  </si>
  <si>
    <t>Sugar, Jam, Honey, chocolate and Sweet</t>
  </si>
  <si>
    <t>منتجات الأغذية عير المصنفة تحت بند آخر</t>
  </si>
  <si>
    <t>Unclassified Foodstuff Products</t>
  </si>
  <si>
    <t>المشروبات غير الكحولية</t>
  </si>
  <si>
    <t>Non-alcoholic Drinks</t>
  </si>
  <si>
    <t>البن والشاي والكاكاو</t>
  </si>
  <si>
    <t>Coffee, Tea and Cocoa</t>
  </si>
  <si>
    <t>المياه المعدنية، والمشروبات المرطبة، وأنواع عصير الفواكه</t>
  </si>
  <si>
    <t>mineral water ,Soft Drinks and juice</t>
  </si>
  <si>
    <t>المشروبات الكحولية والتبغ</t>
  </si>
  <si>
    <t>Alcoholic Drinks and Tobacco</t>
  </si>
  <si>
    <t>المشروبات الكحولية</t>
  </si>
  <si>
    <t>Alcoholic Drinks</t>
  </si>
  <si>
    <t>التبغ</t>
  </si>
  <si>
    <t>الملابس والأحذية</t>
  </si>
  <si>
    <t>Clothes and shoes</t>
  </si>
  <si>
    <t xml:space="preserve">الملابس </t>
  </si>
  <si>
    <t xml:space="preserve">Clothes </t>
  </si>
  <si>
    <t>الأحذية</t>
  </si>
  <si>
    <t>shoes</t>
  </si>
  <si>
    <t>السكن، والمياه، والكهرباء، والغاز، وأنواع الوقود الأخرى</t>
  </si>
  <si>
    <t>housing, water, Electricity, Gaz and other kind of Fuel</t>
  </si>
  <si>
    <t>إيجار السكن</t>
  </si>
  <si>
    <t>House Rents</t>
  </si>
  <si>
    <t>أعمال صيانة المسكن وإصلاحها</t>
  </si>
  <si>
    <t>House Maintenance</t>
  </si>
  <si>
    <t>إمدادات المياه والخدمات المتنوعة المتصلة بالمسكن</t>
  </si>
  <si>
    <t>Water Supplement and other Housing Services</t>
  </si>
  <si>
    <t>الكهرباء والغاز وأنواع الوقود الأخرى</t>
  </si>
  <si>
    <t>Electricity,Gaz and other kind of Fuel</t>
  </si>
  <si>
    <t>التجهيزات والمعدات المنزلية وأعمال الصيانة الاعتيادية للبيوت</t>
  </si>
  <si>
    <t>House Equipments and regular Maintenance</t>
  </si>
  <si>
    <t>الأثاث والتجهيزات والسجاد وغيره من مفروشات الارض</t>
  </si>
  <si>
    <t>Furniture,Equipments,Carpets and others</t>
  </si>
  <si>
    <t>المنسوجات البيتية</t>
  </si>
  <si>
    <t>House Textiles</t>
  </si>
  <si>
    <t>الأجهزة المنزلية</t>
  </si>
  <si>
    <t>House Equipments</t>
  </si>
  <si>
    <t>الأدوات الزجاجية وأدوات المائدة والأدوات المنزلية</t>
  </si>
  <si>
    <t xml:space="preserve"> Glasses,Tables and House Tools</t>
  </si>
  <si>
    <t>السلع والخدمات المستعملة في عمليات الصيانة المنزلية الاعتيادية</t>
  </si>
  <si>
    <t>Goods and Services use for House Maintenance</t>
  </si>
  <si>
    <t>الصحة</t>
  </si>
  <si>
    <t>Health</t>
  </si>
  <si>
    <t>النقل</t>
  </si>
  <si>
    <t>Transportation</t>
  </si>
  <si>
    <t>Communication</t>
  </si>
  <si>
    <t>الترويج والثقافة</t>
  </si>
  <si>
    <t>Promotion and Culture</t>
  </si>
  <si>
    <t>التعليم</t>
  </si>
  <si>
    <t>المطاعم والفنادق</t>
  </si>
  <si>
    <t>Hotels and Restaurants</t>
  </si>
  <si>
    <t>سلع وخدمات متنوعة</t>
  </si>
  <si>
    <t>Other Goods and Services</t>
  </si>
  <si>
    <t>الترويج والثقافة - غير ربحية</t>
  </si>
  <si>
    <t>Promotion and Culture (Non-profitable)</t>
  </si>
  <si>
    <t>Annual Bulletin</t>
  </si>
  <si>
    <t>القسم الثالث: الإحصاءات المالية</t>
  </si>
  <si>
    <t xml:space="preserve">Part Three: Fiscal Statistics   </t>
  </si>
  <si>
    <t xml:space="preserve"> الموارد التقديرية في الموازنة العامة</t>
  </si>
  <si>
    <t xml:space="preserve"> Estimated Revenue in the General Budget   </t>
  </si>
  <si>
    <t xml:space="preserve"> المدفوعات التقديرية في الموازنة العامة</t>
  </si>
  <si>
    <t xml:space="preserve"> Estimated Expenditure in the General Budget   </t>
  </si>
  <si>
    <t>القسم الرابع: إحصاءات الحساب الجاري والتجارة الخارجية</t>
  </si>
  <si>
    <t xml:space="preserve">Part Four: the Current Account and External trade Statistics  </t>
  </si>
  <si>
    <t xml:space="preserve"> أهم مؤشرات الحساب الجاري</t>
  </si>
  <si>
    <t xml:space="preserve"> Main Indicators of the Current Account </t>
  </si>
  <si>
    <t xml:space="preserve"> تقديرات الحساب الجاري</t>
  </si>
  <si>
    <t xml:space="preserve">Current Account Estimates   </t>
  </si>
  <si>
    <t xml:space="preserve"> مؤشرات التجارة الخارجية</t>
  </si>
  <si>
    <t>44</t>
  </si>
  <si>
    <t xml:space="preserve"> Foreign Trade Indicators</t>
  </si>
  <si>
    <t xml:space="preserve"> المستوردات حســب أهم العملات</t>
  </si>
  <si>
    <t xml:space="preserve"> Imports by Main Currencies</t>
  </si>
  <si>
    <t xml:space="preserve"> الصادرات والمستوردات حسب التصنيف الدولي المعدل، نوع الاستخدام، طبيعة المواد ونوع القطاعات</t>
  </si>
  <si>
    <t>45</t>
  </si>
  <si>
    <t xml:space="preserve"> Exports and Imports according to SITC Classification, Utilization, Type of Goods, and Sector   </t>
  </si>
  <si>
    <t xml:space="preserve"> الصادرات حسب الاستخدام الاقتصادي للسلع</t>
  </si>
  <si>
    <t xml:space="preserve"> Exports by Economic Use of the Product   </t>
  </si>
  <si>
    <t xml:space="preserve"> المستوردات حسب الاستخدام الاقتصادي للسلع</t>
  </si>
  <si>
    <t xml:space="preserve"> Imports by Economic Use of the Product   </t>
  </si>
  <si>
    <t xml:space="preserve"> توزيع الصادرات السورية حسب البلدان</t>
  </si>
  <si>
    <t>48-49</t>
  </si>
  <si>
    <t xml:space="preserve"> Distribution of Syrian Exports by Destination   </t>
  </si>
  <si>
    <t xml:space="preserve"> توزيع المستوردات السورية حسب البلدان</t>
  </si>
  <si>
    <t>50-51</t>
  </si>
  <si>
    <t xml:space="preserve"> Distribution of Syrian Imports by Source   </t>
  </si>
  <si>
    <t xml:space="preserve"> أهم الصادرات والمستوردات السورية</t>
  </si>
  <si>
    <t xml:space="preserve"> Main Syrian Exports and Imports  </t>
  </si>
  <si>
    <t>القسم الخامس: الحسابات القومية والأرقام القياسية للأسعار</t>
  </si>
  <si>
    <t>Part Five: National Accounts and Indexes</t>
  </si>
  <si>
    <t xml:space="preserve"> الإنتاج والناتج المحلي الصافي</t>
  </si>
  <si>
    <t>57</t>
  </si>
  <si>
    <t xml:space="preserve"> Production and Net Domestic Product   </t>
  </si>
  <si>
    <t xml:space="preserve"> الناتج المحلي الإجمالي بسعر السوق حسب القطاعات</t>
  </si>
  <si>
    <t>58</t>
  </si>
  <si>
    <t xml:space="preserve"> Gross Domestic Product at Market Prices by Sector   </t>
  </si>
  <si>
    <t xml:space="preserve"> الناتج المحلي الإجمالي حسب الإنفاق</t>
  </si>
  <si>
    <t>59</t>
  </si>
  <si>
    <t xml:space="preserve"> Gross Domestic Product by Expenditure Accounts   </t>
  </si>
  <si>
    <t xml:space="preserve"> توزيع مجمل تكوين رأس المال</t>
  </si>
  <si>
    <t>60</t>
  </si>
  <si>
    <t xml:space="preserve"> Distribution of Gross Fixed Capital Formation   </t>
  </si>
  <si>
    <t xml:space="preserve"> الأرقام القياسية وأهم محاصيل الإنتاج الزراعي</t>
  </si>
  <si>
    <t>61</t>
  </si>
  <si>
    <t xml:space="preserve"> Production Indices and Major Agricultural Crops   </t>
  </si>
  <si>
    <t xml:space="preserve"> الأرقام القياسية للنشاط الصناعي في القطاع العام</t>
  </si>
  <si>
    <t>62</t>
  </si>
  <si>
    <t xml:space="preserve"> Index of Industrial Production in the Public Sector   </t>
  </si>
  <si>
    <t xml:space="preserve"> عدد وأجور العاملين في القطاع العام الصناعي</t>
  </si>
  <si>
    <t xml:space="preserve"> Employees and Wages in the Industrial Public Sector   </t>
  </si>
  <si>
    <t xml:space="preserve"> نشاط السياحة</t>
  </si>
  <si>
    <t xml:space="preserve"> Tourism Activity   </t>
  </si>
  <si>
    <t>الأرقام القياسية لمبيعات القطاع العام الصناعي والزراعي ومبيعات قطاع التجارة حسب لاسبير</t>
  </si>
  <si>
    <t xml:space="preserve"> Index Number (Laspeyr 's) of public Industrial &amp; Agricultural and The Commercial Sectors' Sales </t>
  </si>
  <si>
    <t xml:space="preserve"> Retail Price Indices</t>
  </si>
  <si>
    <t>أوراق مالية حكومية</t>
  </si>
  <si>
    <t>Govt. Bonds and Treasury Bills</t>
  </si>
  <si>
    <t>Smuggling</t>
  </si>
  <si>
    <t>السلع المهربة المصادرة وغير المصادرة</t>
  </si>
  <si>
    <t xml:space="preserve">* سعر الصرف المستخدم في التحويل يعادل 269.21، 461.56، 507.95، 435.79، 435.79 و909.37 للأعوام  2015، 2016، 2017، 2018، 2019 و2020 على التوالي. </t>
  </si>
  <si>
    <t xml:space="preserve">* Exchange rates used in conversion is: 269.21, 461.56, 507.95, 435.79, 435.79 and 909.37 for years 2015, 2016, 2017, 2018, 2019 and 2020 on Sequence. </t>
  </si>
  <si>
    <t>فيتنام الديمقراطية</t>
  </si>
  <si>
    <t>Democratic Vietnam</t>
  </si>
  <si>
    <t>2020*</t>
  </si>
  <si>
    <t>*أرقام تقديرية.</t>
  </si>
  <si>
    <t>*Estimated data.</t>
  </si>
  <si>
    <t>النشرة الإحصائية السنوية</t>
  </si>
  <si>
    <t xml:space="preserve"> الأرقام القياسية لأسعار التجزئة</t>
  </si>
  <si>
    <t>الجدول رقم (12): أسعار الفائدة السوقية على ودائع العملاء بالليرة السورية (متوسط مرجح)</t>
  </si>
  <si>
    <t>Table No.(12): Market interest rates on Customers' Deposits in Syrian pounds (Weighted Average)</t>
  </si>
  <si>
    <t>الجدول رقم (13): أسعار الفائدة السوقية على التسهيلات الائتمانية بالليرة السورية (متوسط مرجح)</t>
  </si>
  <si>
    <t>Table No.(13): Market interest rates on Credit Facilities in Syrian pounds (Weighted Average)</t>
  </si>
  <si>
    <t xml:space="preserve">الجدول رقم (14): معدلات الفائدة لدى المصارف العاملة المدفوعة على الودائع </t>
  </si>
  <si>
    <t xml:space="preserve">Table No. (14): Local Banks Interest Rates on Deposits </t>
  </si>
  <si>
    <t>الجدول رقم (15): إحصاءات غرفة التقاص*</t>
  </si>
  <si>
    <t>Table No. (15): Clearance  Room Statistics*</t>
  </si>
  <si>
    <t>الجدول رقم (16): فروع القطاع المصرفي ومؤسسات التمويل الصغير حسب المحافظات</t>
  </si>
  <si>
    <t>Table No. (16): Number of Banking Sector and  Microfinance Institutions Branches by Governorates</t>
  </si>
  <si>
    <t>الجدول رقم (17): الشركات المدرجة في سوق دمشق للأوراق المالية*</t>
  </si>
  <si>
    <t>Table No. (17): Companies listed in the Damascus Stock Exchange Securities*</t>
  </si>
  <si>
    <t>الجدول رقم (18): حجم التداول في سوق دمشق للأوراق المالية حسب القطاعات*</t>
  </si>
  <si>
    <t>Table No. (18): Value Traded at  Damascus Securities Exchange  According to Sectors*</t>
  </si>
  <si>
    <t>الجدول رقم (19):  مؤشرات سوق دمشق للأوراق المالية</t>
  </si>
  <si>
    <t xml:space="preserve">Table No. (19): Indicators of Damascus Securities Exchange </t>
  </si>
  <si>
    <t>الجدول رقم ( 20): الموارد التقديرية في الموازنة العامة</t>
  </si>
  <si>
    <t>Table No. (20): Estimated Revenue in the General Budget</t>
  </si>
  <si>
    <t>الجدول رقم (21): المدفوعات التقديرية في الموازنة العامة</t>
  </si>
  <si>
    <t>Table No. (21): Estimated Expenditure  in the General Budget</t>
  </si>
  <si>
    <t>الجدول رقم (22): أهم مؤشرات الحساب الجاري</t>
  </si>
  <si>
    <t>Table No. (22): Main Indicators of the Current Account</t>
  </si>
  <si>
    <t xml:space="preserve">*الجدول رقم (23): تقديرات الحساب الجاري </t>
  </si>
  <si>
    <t>Table No. (23): Current Account Estimates*</t>
  </si>
  <si>
    <t>الجدول رقم (24): مؤشرات التجارة الخارجية</t>
  </si>
  <si>
    <t xml:space="preserve">Table No. (24): Foreign Trade Indicators   </t>
  </si>
  <si>
    <t>الجدول رقم (25): المستوردات حســب أهم العملات</t>
  </si>
  <si>
    <t>Table No. (25):  Imports by Main Currencies</t>
  </si>
  <si>
    <t xml:space="preserve">الجدول رقم (26):  الصادرات والمستوردات حسب التصنيف الدولي المعدل، نوع الاستخدام، طبيعة المواد ونوع القطاعات </t>
  </si>
  <si>
    <t>Table No. (26): Exports and Imports according to SITC Classification, Utilization, Type of Goods, and Sector</t>
  </si>
  <si>
    <t xml:space="preserve">الجدول رقم (27): الصادرات حسب الاستخدام الاقتصادي للسلع </t>
  </si>
  <si>
    <t>Table No. (27): Exports by Economic Use of the Product</t>
  </si>
  <si>
    <t xml:space="preserve">الجدول رقم (28):  المستوردات حسب الاستخدام الاقتصادي للسلع </t>
  </si>
  <si>
    <t>Table No. (28): Imports by Economic Use of the Product</t>
  </si>
  <si>
    <t xml:space="preserve">الجدول رقم (29): توزيع الصادرات السورية حسب البلدان  </t>
  </si>
  <si>
    <t>Table No. (29): Distribution of Syrian Exports by Destination</t>
  </si>
  <si>
    <t xml:space="preserve">الجدول رقم (30): توزيع المستوردات السورية حسب البلدان  </t>
  </si>
  <si>
    <t>Table No. (30): Distribution of Syrian Imports by Source</t>
  </si>
  <si>
    <t xml:space="preserve">الجدول رقم (31): أهم الصادرات والمستوردات السورية  </t>
  </si>
  <si>
    <t>Table No. (31): Main Syrian Exports and Imports</t>
  </si>
  <si>
    <t>الجدول رقم (32): الإنتاج والناتج المحلي الصافي</t>
  </si>
  <si>
    <t>Table No. (32): Production and Net Domestic Product</t>
  </si>
  <si>
    <t xml:space="preserve">الجدول رقم (33):  الناتج المحلي الإجمالي بسعر السوق حسب القطاعات </t>
  </si>
  <si>
    <t>Table No. (33): Gross Domestic Product at Market Prices by Sector</t>
  </si>
  <si>
    <t>الجدول رقم (34): الناتج المحلي الإجمالي حسب الإنفاق</t>
  </si>
  <si>
    <t>Table No. (34): Gross Domestic Product by Expenditure Accounts</t>
  </si>
  <si>
    <t xml:space="preserve">الجدول رقم (35):  توزيع مجمل تكوين رأس المال </t>
  </si>
  <si>
    <t>Table No. (35): Distribution of Gross Fixed Capital Formation</t>
  </si>
  <si>
    <t xml:space="preserve">الجدول رقم (36): الأرقام القياسية وأهم محاصيل الإنتاج الزراعي </t>
  </si>
  <si>
    <t>Table No. (36): Production Indices and Major Agricultural Crops</t>
  </si>
  <si>
    <t>الجدول رقم (37): الأرقام القياسية للنشاط الصناعي في القطاع العام</t>
  </si>
  <si>
    <t>Table No. (37): Index of Industrial Production in the Public Sector</t>
  </si>
  <si>
    <t>الجدول رقم (38): عدد وأجور العاملين في القطاع العام الصناعي</t>
  </si>
  <si>
    <t>Table No. (38): Employees and Wages in the Industrial Public Sector</t>
  </si>
  <si>
    <t xml:space="preserve">الجدول رقم (39): نشاط السياحة </t>
  </si>
  <si>
    <t xml:space="preserve">Table No. (39): Tourism Activity </t>
  </si>
  <si>
    <t>الجدول رقم (40): الأرقام القياسية لمبيعات القطاع العام الصناعي والزراعي ومبيعات قطاع التجارة حسب لاسبير</t>
  </si>
  <si>
    <t xml:space="preserve">Table No. (40): Index Number (Laspeyr 's) of public Industrial &amp; Agricultural and The Commercial Sectors'  Sales </t>
  </si>
  <si>
    <t>الجدول رقم (41): الأرقام القياسية لأسعار التجزئة</t>
  </si>
  <si>
    <t>Table No. (41):  Retail Price Indices</t>
  </si>
  <si>
    <t>24-25</t>
  </si>
  <si>
    <t>26</t>
  </si>
  <si>
    <t>29</t>
  </si>
  <si>
    <t>30-31</t>
  </si>
  <si>
    <t>32</t>
  </si>
  <si>
    <t>29-32</t>
  </si>
  <si>
    <t>35</t>
  </si>
  <si>
    <t>36</t>
  </si>
  <si>
    <t>35-36</t>
  </si>
  <si>
    <t>39-51</t>
  </si>
  <si>
    <t>39</t>
  </si>
  <si>
    <t>40-41</t>
  </si>
  <si>
    <t>42</t>
  </si>
  <si>
    <t>43</t>
  </si>
  <si>
    <t>46-47</t>
  </si>
  <si>
    <t>54</t>
  </si>
  <si>
    <t>55</t>
  </si>
  <si>
    <t>56</t>
  </si>
  <si>
    <t>63-64</t>
  </si>
  <si>
    <t>54-64</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</si>
</sst>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_-&quot;ل.س.‏&quot;\ * #,##0_-;_-&quot;ل.س.‏&quot;\ * #,##0\-;_-&quot;ل.س.‏&quot;\ * &quot;-&quot;_-;_-@_-"/>
    <numFmt numFmtId="165" formatCode="_-* #,##0_-;_-* #,##0\-;_-* &quot;-&quot;_-;_-@_-"/>
    <numFmt numFmtId="166" formatCode="_-&quot;ل.س.‏&quot;\ * #,##0.00_-;_-&quot;ل.س.‏&quot;\ * #,##0.00\-;_-&quot;ل.س.‏&quot;\ * &quot;-&quot;??_-;_-@_-"/>
    <numFmt numFmtId="167" formatCode="_-* #,##0.00_-;_-* #,##0.00\-;_-* &quot;-&quot;??_-;_-@_-"/>
    <numFmt numFmtId="168" formatCode="0.0"/>
    <numFmt numFmtId="169" formatCode="_-* #,##0.0_-;_-* #,##0.0\-;_-* &quot;-&quot;??_-;_-@_-"/>
    <numFmt numFmtId="170" formatCode="_-* #,##0_-;_-* #,##0\-;_-* &quot;-&quot;??_-;_-@_-"/>
    <numFmt numFmtId="171" formatCode="0.0%"/>
    <numFmt numFmtId="172" formatCode="0.000"/>
    <numFmt numFmtId="173" formatCode="#,##0.0"/>
    <numFmt numFmtId="174" formatCode="0.0000"/>
    <numFmt numFmtId="175" formatCode="_(* #,##0.0_);_(* \(#,##0.0\);_(* &quot;-&quot;??_);_(@_)"/>
    <numFmt numFmtId="176" formatCode="0.00000"/>
    <numFmt numFmtId="177" formatCode="_(* #,##0_);_(* \(#,##0\);_(* &quot;-&quot;??_);_(@_)"/>
    <numFmt numFmtId="178" formatCode="0.000%"/>
    <numFmt numFmtId="179" formatCode="0.0000%"/>
    <numFmt numFmtId="180" formatCode="#,##0.0_ ;\-#,##0.0\ "/>
    <numFmt numFmtId="181" formatCode="#,##0_ ;\-#,##0\ "/>
    <numFmt numFmtId="182" formatCode="#,##0.0_-"/>
    <numFmt numFmtId="183" formatCode="_-* #,##0.0000_-;_-* #,##0.0000\-;_-* &quot;-&quot;??_-;_-@_-"/>
  </numFmts>
  <fonts count="56" x14ac:knownFonts="1">
    <font>
      <sz val="10"/>
      <name val="Arial"/>
      <charset val="178"/>
    </font>
    <font>
      <sz val="11"/>
      <color theme="1"/>
      <name val="Arial"/>
      <family val="2"/>
      <charset val="178"/>
      <scheme val="minor"/>
    </font>
    <font>
      <sz val="11"/>
      <color theme="1"/>
      <name val="Arial"/>
      <family val="2"/>
      <scheme val="minor"/>
    </font>
    <font>
      <sz val="10"/>
      <name val="Arial"/>
      <family val="2"/>
    </font>
    <font>
      <sz val="11"/>
      <name val="Arial"/>
      <family val="2"/>
    </font>
    <font>
      <sz val="10"/>
      <name val="Arial"/>
      <family val="2"/>
    </font>
    <font>
      <sz val="10"/>
      <name val="Arial"/>
      <family val="2"/>
    </font>
    <font>
      <sz val="10"/>
      <name val="Arial"/>
      <family val="2"/>
    </font>
    <font>
      <sz val="11"/>
      <color theme="1"/>
      <name val="Arial"/>
      <family val="2"/>
      <scheme val="minor"/>
    </font>
    <font>
      <u/>
      <sz val="5"/>
      <color theme="10"/>
      <name val="Arial"/>
      <family val="2"/>
    </font>
    <font>
      <b/>
      <sz val="16"/>
      <name val="Sakkal Majalla"/>
    </font>
    <font>
      <b/>
      <sz val="18"/>
      <name val="Sakkal Majalla"/>
    </font>
    <font>
      <sz val="18"/>
      <name val="Sakkal Majalla"/>
    </font>
    <font>
      <b/>
      <sz val="22"/>
      <name val="Sakkal Majalla"/>
    </font>
    <font>
      <sz val="14"/>
      <name val="Sakkal Majalla"/>
    </font>
    <font>
      <b/>
      <sz val="14"/>
      <name val="Sakkal Majalla"/>
    </font>
    <font>
      <b/>
      <sz val="17"/>
      <name val="Sakkal Majalla"/>
    </font>
    <font>
      <sz val="17"/>
      <name val="Sakkal Majalla"/>
    </font>
    <font>
      <sz val="10"/>
      <name val="Sakkal Majalla"/>
    </font>
    <font>
      <b/>
      <sz val="10"/>
      <name val="Sakkal Majalla"/>
    </font>
    <font>
      <sz val="16"/>
      <name val="Sakkal Majalla"/>
    </font>
    <font>
      <b/>
      <u/>
      <sz val="14"/>
      <name val="Sakkal Majalla"/>
    </font>
    <font>
      <b/>
      <u/>
      <sz val="17"/>
      <name val="Sakkal Majalla"/>
    </font>
    <font>
      <sz val="12"/>
      <name val="Sakkal Majalla"/>
    </font>
    <font>
      <b/>
      <sz val="12"/>
      <name val="Sakkal Majalla"/>
    </font>
    <font>
      <b/>
      <sz val="11"/>
      <name val="Sakkal Majalla"/>
    </font>
    <font>
      <sz val="11"/>
      <name val="Sakkal Majalla"/>
    </font>
    <font>
      <sz val="20"/>
      <color rgb="FFFF0000"/>
      <name val="Sakkal Majalla"/>
    </font>
    <font>
      <sz val="12"/>
      <color rgb="FFFF0000"/>
      <name val="Sakkal Majalla"/>
    </font>
    <font>
      <sz val="16"/>
      <color rgb="FFFF0000"/>
      <name val="Sakkal Majalla"/>
    </font>
    <font>
      <b/>
      <sz val="20"/>
      <name val="Sakkal Majalla"/>
    </font>
    <font>
      <sz val="20"/>
      <name val="Sakkal Majalla"/>
    </font>
    <font>
      <b/>
      <u/>
      <sz val="10"/>
      <name val="Sakkal Majalla"/>
    </font>
    <font>
      <u/>
      <sz val="17"/>
      <name val="Sakkal Majalla"/>
    </font>
    <font>
      <b/>
      <sz val="15"/>
      <name val="Sakkal Majalla"/>
    </font>
    <font>
      <b/>
      <sz val="3"/>
      <name val="Sakkal Majalla"/>
    </font>
    <font>
      <b/>
      <u/>
      <sz val="16"/>
      <name val="Sakkal Majalla"/>
    </font>
    <font>
      <sz val="15"/>
      <name val="Sakkal Majalla"/>
    </font>
    <font>
      <sz val="26"/>
      <name val="Sakkal Majalla"/>
    </font>
    <font>
      <b/>
      <sz val="24"/>
      <name val="Sakkal Majalla"/>
    </font>
    <font>
      <b/>
      <sz val="18"/>
      <color rgb="FFFF0000"/>
      <name val="Sakkal Majalla"/>
    </font>
    <font>
      <sz val="10"/>
      <color rgb="FFFF0000"/>
      <name val="Sakkal Majalla"/>
    </font>
    <font>
      <sz val="24"/>
      <name val="Sakkal Majalla"/>
    </font>
    <font>
      <sz val="36"/>
      <name val="Sakkal Majalla"/>
    </font>
    <font>
      <sz val="32"/>
      <name val="Sakkal Majalla"/>
    </font>
    <font>
      <b/>
      <u/>
      <sz val="20"/>
      <name val="Sakkal Majalla"/>
    </font>
    <font>
      <b/>
      <sz val="20"/>
      <color rgb="FFFF0000"/>
      <name val="Sakkal Majalla"/>
    </font>
    <font>
      <b/>
      <sz val="24"/>
      <color rgb="FFFF0000"/>
      <name val="Sakkal Majalla"/>
    </font>
    <font>
      <b/>
      <sz val="19"/>
      <name val="Sakkal Majalla"/>
    </font>
    <font>
      <u/>
      <sz val="20"/>
      <name val="Sakkal Majalla"/>
    </font>
    <font>
      <sz val="14"/>
      <name val="Symbol"/>
      <family val="1"/>
      <charset val="2"/>
    </font>
    <font>
      <b/>
      <sz val="14"/>
      <name val="Symbol"/>
      <family val="1"/>
      <charset val="2"/>
    </font>
    <font>
      <sz val="22"/>
      <name val="Sakkal Majalla"/>
    </font>
    <font>
      <b/>
      <sz val="13"/>
      <name val="Sakkal Majalla"/>
    </font>
    <font>
      <b/>
      <sz val="26"/>
      <name val="Sakkal Majalla"/>
    </font>
    <font>
      <sz val="17.3"/>
      <name val="Sakkal Majalla"/>
    </font>
  </fonts>
  <fills count="3">
    <fill>
      <patternFill patternType="none"/>
    </fill>
    <fill>
      <patternFill patternType="gray125"/>
    </fill>
    <fill>
      <patternFill patternType="solid">
        <fgColor rgb="FFCCCCFF"/>
        <bgColor indexed="64"/>
      </patternFill>
    </fill>
  </fills>
  <borders count="110">
    <border>
      <left/>
      <right/>
      <top/>
      <bottom/>
      <diagonal/>
    </border>
    <border>
      <left/>
      <right/>
      <top style="double">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double">
        <color indexed="64"/>
      </left>
      <right/>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top/>
      <bottom style="double">
        <color indexed="64"/>
      </bottom>
      <diagonal/>
    </border>
    <border>
      <left/>
      <right style="thin">
        <color indexed="64"/>
      </right>
      <top/>
      <bottom/>
      <diagonal/>
    </border>
    <border>
      <left style="double">
        <color indexed="64"/>
      </left>
      <right/>
      <top/>
      <bottom style="double">
        <color indexed="64"/>
      </bottom>
      <diagonal/>
    </border>
    <border>
      <left style="thin">
        <color indexed="64"/>
      </left>
      <right style="double">
        <color indexed="64"/>
      </right>
      <top/>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thin">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style="double">
        <color indexed="64"/>
      </left>
      <right style="thin">
        <color indexed="64"/>
      </right>
      <top/>
      <bottom style="thin">
        <color indexed="64"/>
      </bottom>
      <diagonal/>
    </border>
    <border>
      <left/>
      <right/>
      <top style="double">
        <color indexed="64"/>
      </top>
      <bottom style="thin">
        <color indexed="64"/>
      </bottom>
      <diagonal/>
    </border>
    <border>
      <left style="thin">
        <color theme="0" tint="-0.34998626667073579"/>
      </left>
      <right style="thin">
        <color theme="0" tint="-0.34998626667073579"/>
      </right>
      <top/>
      <bottom/>
      <diagonal/>
    </border>
    <border>
      <left/>
      <right style="thin">
        <color theme="0" tint="-0.34998626667073579"/>
      </right>
      <top/>
      <bottom/>
      <diagonal/>
    </border>
    <border>
      <left style="thin">
        <color auto="1"/>
      </left>
      <right style="thin">
        <color auto="1"/>
      </right>
      <top/>
      <bottom style="double">
        <color auto="1"/>
      </bottom>
      <diagonal/>
    </border>
    <border>
      <left style="thin">
        <color auto="1"/>
      </left>
      <right/>
      <top/>
      <bottom style="double">
        <color indexed="64"/>
      </bottom>
      <diagonal/>
    </border>
    <border>
      <left style="thin">
        <color indexed="64"/>
      </left>
      <right style="thin">
        <color indexed="64"/>
      </right>
      <top/>
      <bottom style="double">
        <color indexed="64"/>
      </bottom>
      <diagonal/>
    </border>
    <border>
      <left style="thin">
        <color auto="1"/>
      </left>
      <right style="thin">
        <color auto="1"/>
      </right>
      <top style="thin">
        <color indexed="64"/>
      </top>
      <bottom/>
      <diagonal/>
    </border>
    <border>
      <left style="thin">
        <color auto="1"/>
      </left>
      <right style="thin">
        <color auto="1"/>
      </right>
      <top/>
      <bottom style="thin">
        <color indexed="64"/>
      </bottom>
      <diagonal/>
    </border>
    <border>
      <left style="thin">
        <color auto="1"/>
      </left>
      <right style="thin">
        <color auto="1"/>
      </right>
      <top/>
      <bottom/>
      <diagonal/>
    </border>
    <border>
      <left style="thin">
        <color auto="1"/>
      </left>
      <right/>
      <top/>
      <bottom/>
      <diagonal/>
    </border>
    <border>
      <left style="thin">
        <color theme="0" tint="-0.14996795556505021"/>
      </left>
      <right style="thin">
        <color theme="0" tint="-0.14996795556505021"/>
      </right>
      <top/>
      <bottom style="thin">
        <color indexed="64"/>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double">
        <color indexed="64"/>
      </bottom>
      <diagonal/>
    </border>
    <border>
      <left style="thin">
        <color indexed="64"/>
      </left>
      <right/>
      <top/>
      <bottom style="double">
        <color indexed="64"/>
      </bottom>
      <diagonal/>
    </border>
    <border>
      <left style="thin">
        <color indexed="64"/>
      </left>
      <right style="thin">
        <color theme="0" tint="-0.14996795556505021"/>
      </right>
      <top style="double">
        <color indexed="64"/>
      </top>
      <bottom style="thin">
        <color indexed="64"/>
      </bottom>
      <diagonal/>
    </border>
    <border>
      <left style="thin">
        <color theme="0" tint="-0.14996795556505021"/>
      </left>
      <right style="thin">
        <color theme="0" tint="-0.14996795556505021"/>
      </right>
      <top style="double">
        <color indexed="64"/>
      </top>
      <bottom style="thin">
        <color indexed="64"/>
      </bottom>
      <diagonal/>
    </border>
    <border>
      <left style="thin">
        <color theme="0" tint="-0.14996795556505021"/>
      </left>
      <right style="thin">
        <color auto="1"/>
      </right>
      <top style="double">
        <color indexed="64"/>
      </top>
      <bottom style="thin">
        <color indexed="64"/>
      </bottom>
      <diagonal/>
    </border>
    <border>
      <left style="thin">
        <color theme="0" tint="-0.14996795556505021"/>
      </left>
      <right style="thin">
        <color auto="1"/>
      </right>
      <top/>
      <bottom style="thin">
        <color indexed="64"/>
      </bottom>
      <diagonal/>
    </border>
    <border>
      <left style="thin">
        <color indexed="64"/>
      </left>
      <right style="thin">
        <color theme="0" tint="-0.14996795556505021"/>
      </right>
      <top/>
      <bottom/>
      <diagonal/>
    </border>
    <border>
      <left style="thin">
        <color theme="0" tint="-0.14996795556505021"/>
      </left>
      <right style="thin">
        <color auto="1"/>
      </right>
      <top/>
      <bottom/>
      <diagonal/>
    </border>
    <border>
      <left style="thin">
        <color theme="0" tint="-0.14996795556505021"/>
      </left>
      <right style="thin">
        <color auto="1"/>
      </right>
      <top/>
      <bottom style="double">
        <color indexed="64"/>
      </bottom>
      <diagonal/>
    </border>
    <border>
      <left style="thin">
        <color theme="0" tint="-0.14996795556505021"/>
      </left>
      <right/>
      <top/>
      <bottom/>
      <diagonal/>
    </border>
    <border>
      <left style="double">
        <color theme="1"/>
      </left>
      <right style="thin">
        <color theme="1"/>
      </right>
      <top style="double">
        <color theme="1"/>
      </top>
      <bottom/>
      <diagonal/>
    </border>
    <border>
      <left style="thin">
        <color theme="1"/>
      </left>
      <right style="thin">
        <color theme="1"/>
      </right>
      <top style="double">
        <color theme="1"/>
      </top>
      <bottom/>
      <diagonal/>
    </border>
    <border>
      <left style="thin">
        <color theme="1"/>
      </left>
      <right style="double">
        <color theme="1"/>
      </right>
      <top style="double">
        <color theme="1"/>
      </top>
      <bottom/>
      <diagonal/>
    </border>
    <border>
      <left style="double">
        <color theme="1"/>
      </left>
      <right style="thin">
        <color theme="1"/>
      </right>
      <top/>
      <bottom/>
      <diagonal/>
    </border>
    <border>
      <left style="thin">
        <color theme="1"/>
      </left>
      <right style="thin">
        <color theme="1"/>
      </right>
      <top/>
      <bottom/>
      <diagonal/>
    </border>
    <border>
      <left style="thin">
        <color theme="1"/>
      </left>
      <right style="double">
        <color theme="1"/>
      </right>
      <top/>
      <bottom/>
      <diagonal/>
    </border>
    <border>
      <left style="double">
        <color theme="1"/>
      </left>
      <right style="thin">
        <color theme="1"/>
      </right>
      <top/>
      <bottom style="double">
        <color theme="1"/>
      </bottom>
      <diagonal/>
    </border>
    <border>
      <left style="thin">
        <color theme="1"/>
      </left>
      <right style="thin">
        <color theme="1"/>
      </right>
      <top/>
      <bottom style="double">
        <color theme="1"/>
      </bottom>
      <diagonal/>
    </border>
    <border>
      <left style="thin">
        <color theme="1"/>
      </left>
      <right style="double">
        <color theme="1"/>
      </right>
      <top/>
      <bottom style="double">
        <color theme="1"/>
      </bottom>
      <diagonal/>
    </border>
    <border>
      <left style="double">
        <color theme="1"/>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double">
        <color theme="1"/>
      </right>
      <top/>
      <bottom style="thin">
        <color theme="1"/>
      </bottom>
      <diagonal/>
    </border>
    <border>
      <left style="thin">
        <color auto="1"/>
      </left>
      <right style="double">
        <color auto="1"/>
      </right>
      <top/>
      <bottom style="double">
        <color auto="1"/>
      </bottom>
      <diagonal/>
    </border>
    <border>
      <left style="double">
        <color auto="1"/>
      </left>
      <right style="thin">
        <color rgb="FF040B98"/>
      </right>
      <top/>
      <bottom/>
      <diagonal/>
    </border>
    <border>
      <left style="double">
        <color auto="1"/>
      </left>
      <right style="thin">
        <color rgb="FF040B98"/>
      </right>
      <top/>
      <bottom style="double">
        <color auto="1"/>
      </bottom>
      <diagonal/>
    </border>
    <border>
      <left style="thin">
        <color theme="0" tint="-0.14996795556505021"/>
      </left>
      <right/>
      <top/>
      <bottom style="double">
        <color auto="1"/>
      </bottom>
      <diagonal/>
    </border>
    <border>
      <left style="thin">
        <color indexed="64"/>
      </left>
      <right style="thin">
        <color theme="0" tint="-0.14996795556505021"/>
      </right>
      <top/>
      <bottom style="double">
        <color auto="1"/>
      </bottom>
      <diagonal/>
    </border>
    <border>
      <left style="double">
        <color auto="1"/>
      </left>
      <right style="thin">
        <color rgb="FF040B98"/>
      </right>
      <top style="double">
        <color auto="1"/>
      </top>
      <bottom/>
      <diagonal/>
    </border>
    <border>
      <left/>
      <right style="thin">
        <color indexed="64"/>
      </right>
      <top style="double">
        <color auto="1"/>
      </top>
      <bottom/>
      <diagonal/>
    </border>
    <border>
      <left style="double">
        <color auto="1"/>
      </left>
      <right style="thin">
        <color rgb="FF040B98"/>
      </right>
      <top/>
      <bottom style="thin">
        <color auto="1"/>
      </bottom>
      <diagonal/>
    </border>
    <border>
      <left style="thin">
        <color indexed="64"/>
      </left>
      <right/>
      <top style="thin">
        <color auto="1"/>
      </top>
      <bottom/>
      <diagonal/>
    </border>
    <border>
      <left style="thin">
        <color theme="0" tint="-0.14996795556505021"/>
      </left>
      <right style="thin">
        <color theme="0" tint="-0.14996795556505021"/>
      </right>
      <top style="double">
        <color auto="1"/>
      </top>
      <bottom/>
      <diagonal/>
    </border>
    <border>
      <left style="thin">
        <color theme="0" tint="-0.14996795556505021"/>
      </left>
      <right/>
      <top style="double">
        <color auto="1"/>
      </top>
      <bottom/>
      <diagonal/>
    </border>
    <border>
      <left style="thin">
        <color indexed="64"/>
      </left>
      <right style="thin">
        <color theme="0" tint="-0.14996795556505021"/>
      </right>
      <top style="double">
        <color auto="1"/>
      </top>
      <bottom/>
      <diagonal/>
    </border>
    <border>
      <left style="thin">
        <color theme="0" tint="-0.14996795556505021"/>
      </left>
      <right style="thin">
        <color indexed="64"/>
      </right>
      <top style="double">
        <color auto="1"/>
      </top>
      <bottom/>
      <diagonal/>
    </border>
    <border>
      <left/>
      <right style="thin">
        <color indexed="64"/>
      </right>
      <top style="thin">
        <color auto="1"/>
      </top>
      <bottom/>
      <diagonal/>
    </border>
    <border>
      <left style="thin">
        <color auto="1"/>
      </left>
      <right style="thin">
        <color auto="1"/>
      </right>
      <top style="thin">
        <color auto="1"/>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auto="1"/>
      </right>
      <top/>
      <bottom style="thin">
        <color indexed="64"/>
      </bottom>
      <diagonal/>
    </border>
    <border>
      <left style="thin">
        <color auto="1"/>
      </left>
      <right style="thin">
        <color theme="0" tint="-0.14996795556505021"/>
      </right>
      <top/>
      <bottom style="thin">
        <color indexed="64"/>
      </bottom>
      <diagonal/>
    </border>
    <border>
      <left/>
      <right style="thin">
        <color auto="1"/>
      </right>
      <top/>
      <bottom style="double">
        <color indexed="64"/>
      </bottom>
      <diagonal/>
    </border>
    <border>
      <left/>
      <right style="double">
        <color auto="1"/>
      </right>
      <top style="double">
        <color indexed="64"/>
      </top>
      <bottom style="thin">
        <color auto="1"/>
      </bottom>
      <diagonal/>
    </border>
    <border>
      <left style="thin">
        <color indexed="64"/>
      </left>
      <right style="double">
        <color indexed="64"/>
      </right>
      <top style="thin">
        <color indexed="64"/>
      </top>
      <bottom style="thin">
        <color indexed="64"/>
      </bottom>
      <diagonal/>
    </border>
    <border>
      <left style="double">
        <color theme="1"/>
      </left>
      <right style="thin">
        <color theme="1"/>
      </right>
      <top style="thin">
        <color indexed="55"/>
      </top>
      <bottom style="thin">
        <color indexed="55"/>
      </bottom>
      <diagonal/>
    </border>
    <border>
      <left style="thin">
        <color theme="1"/>
      </left>
      <right style="thin">
        <color theme="1"/>
      </right>
      <top style="thin">
        <color indexed="55"/>
      </top>
      <bottom style="thin">
        <color indexed="55"/>
      </bottom>
      <diagonal/>
    </border>
    <border>
      <left style="thin">
        <color theme="1"/>
      </left>
      <right style="double">
        <color theme="1"/>
      </right>
      <top style="thin">
        <color indexed="55"/>
      </top>
      <bottom style="thin">
        <color indexed="55"/>
      </bottom>
      <diagonal/>
    </border>
    <border>
      <left style="thin">
        <color auto="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auto="1"/>
      </right>
      <top style="thin">
        <color indexed="64"/>
      </top>
      <bottom/>
      <diagonal/>
    </border>
    <border>
      <left style="thin">
        <color indexed="64"/>
      </left>
      <right style="double">
        <color indexed="64"/>
      </right>
      <top style="thin">
        <color indexed="64"/>
      </top>
      <bottom/>
      <diagonal/>
    </border>
    <border>
      <left style="thin">
        <color indexed="64"/>
      </left>
      <right style="thin">
        <color auto="1"/>
      </right>
      <top/>
      <bottom style="double">
        <color indexed="64"/>
      </bottom>
      <diagonal/>
    </border>
    <border>
      <left style="thin">
        <color indexed="64"/>
      </left>
      <right style="thin">
        <color indexed="64"/>
      </right>
      <top style="thin">
        <color indexed="64"/>
      </top>
      <bottom/>
      <diagonal/>
    </border>
    <border>
      <left style="thin">
        <color auto="1"/>
      </left>
      <right/>
      <top/>
      <bottom style="thin">
        <color indexed="64"/>
      </bottom>
      <diagonal/>
    </border>
    <border>
      <left style="double">
        <color auto="1"/>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theme="0" tint="-0.14996795556505021"/>
      </right>
      <top style="double">
        <color indexed="64"/>
      </top>
      <bottom style="thin">
        <color indexed="64"/>
      </bottom>
      <diagonal/>
    </border>
    <border>
      <left style="thin">
        <color theme="0" tint="-0.14996795556505021"/>
      </left>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bottom style="double">
        <color indexed="64"/>
      </bottom>
      <diagonal/>
    </border>
    <border>
      <left style="thin">
        <color indexed="64"/>
      </left>
      <right style="thick">
        <color indexed="64"/>
      </right>
      <top style="double">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n">
        <color indexed="64"/>
      </left>
      <right style="thick">
        <color indexed="64"/>
      </right>
      <top/>
      <bottom style="double">
        <color indexed="64"/>
      </bottom>
      <diagonal/>
    </border>
    <border>
      <left/>
      <right style="double">
        <color indexed="64"/>
      </right>
      <top style="thin">
        <color indexed="64"/>
      </top>
      <bottom/>
      <diagonal/>
    </border>
  </borders>
  <cellStyleXfs count="35">
    <xf numFmtId="0" fontId="0" fillId="0" borderId="0"/>
    <xf numFmtId="167" fontId="3" fillId="0" borderId="0" applyFont="0" applyFill="0" applyBorder="0" applyAlignment="0" applyProtection="0"/>
    <xf numFmtId="167" fontId="3" fillId="0" borderId="0" applyFont="0" applyFill="0" applyBorder="0" applyAlignment="0" applyProtection="0"/>
    <xf numFmtId="0" fontId="5" fillId="0" borderId="0"/>
    <xf numFmtId="0" fontId="3" fillId="0" borderId="0"/>
    <xf numFmtId="0" fontId="7" fillId="0" borderId="0"/>
    <xf numFmtId="0" fontId="8" fillId="0" borderId="0"/>
    <xf numFmtId="0" fontId="3" fillId="0" borderId="0"/>
    <xf numFmtId="0" fontId="6" fillId="0" borderId="0"/>
    <xf numFmtId="0" fontId="4"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1" fillId="0" borderId="0"/>
    <xf numFmtId="167" fontId="1" fillId="0" borderId="0" applyFont="0" applyFill="0" applyBorder="0" applyAlignment="0" applyProtection="0"/>
    <xf numFmtId="0" fontId="3" fillId="0" borderId="0" applyFont="0" applyFill="0" applyBorder="0" applyAlignment="0" applyProtection="0"/>
    <xf numFmtId="178"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cellStyleXfs>
  <cellXfs count="1890">
    <xf numFmtId="0" fontId="0" fillId="0" borderId="0" xfId="0"/>
    <xf numFmtId="0" fontId="10" fillId="0" borderId="0" xfId="10" applyFont="1" applyFill="1" applyAlignment="1">
      <alignment horizontal="center" vertical="center"/>
    </xf>
    <xf numFmtId="0" fontId="11" fillId="0" borderId="0" xfId="10" applyFont="1" applyFill="1" applyAlignment="1">
      <alignment horizontal="center"/>
    </xf>
    <xf numFmtId="0" fontId="11" fillId="0" borderId="0" xfId="10" applyFont="1" applyFill="1" applyAlignment="1">
      <alignment horizontal="center" vertical="center"/>
    </xf>
    <xf numFmtId="171" fontId="11" fillId="0" borderId="0" xfId="11" applyNumberFormat="1" applyFont="1" applyFill="1" applyAlignment="1">
      <alignment horizontal="center"/>
    </xf>
    <xf numFmtId="0" fontId="10" fillId="0" borderId="0" xfId="10" applyFont="1" applyFill="1" applyAlignment="1">
      <alignment horizontal="center"/>
    </xf>
    <xf numFmtId="0" fontId="12" fillId="0" borderId="0" xfId="4" applyFont="1" applyFill="1" applyAlignment="1">
      <alignment horizontal="center" vertical="center"/>
    </xf>
    <xf numFmtId="0" fontId="11" fillId="0" borderId="0" xfId="4" applyFont="1" applyFill="1" applyAlignment="1">
      <alignment horizontal="center" vertical="center"/>
    </xf>
    <xf numFmtId="0" fontId="12" fillId="0" borderId="0" xfId="4" applyFont="1" applyFill="1"/>
    <xf numFmtId="0" fontId="14" fillId="0" borderId="0" xfId="4" applyFont="1" applyFill="1" applyAlignment="1">
      <alignment horizontal="center" vertical="center"/>
    </xf>
    <xf numFmtId="0" fontId="15" fillId="0" borderId="0" xfId="4" applyFont="1" applyFill="1" applyAlignment="1">
      <alignment horizontal="center" vertical="center"/>
    </xf>
    <xf numFmtId="0" fontId="14" fillId="0" borderId="0" xfId="4" applyFont="1" applyFill="1"/>
    <xf numFmtId="0" fontId="14" fillId="2" borderId="49" xfId="4" applyFont="1" applyFill="1" applyBorder="1" applyAlignment="1">
      <alignment horizontal="center" vertical="center"/>
    </xf>
    <xf numFmtId="0" fontId="14" fillId="2" borderId="50" xfId="4" applyFont="1" applyFill="1" applyBorder="1"/>
    <xf numFmtId="0" fontId="14" fillId="2" borderId="50" xfId="4" applyFont="1" applyFill="1" applyBorder="1" applyAlignment="1">
      <alignment horizontal="center" vertical="center"/>
    </xf>
    <xf numFmtId="0" fontId="14" fillId="2" borderId="51" xfId="4" applyFont="1" applyFill="1" applyBorder="1" applyAlignment="1">
      <alignment horizontal="center" vertical="center"/>
    </xf>
    <xf numFmtId="0" fontId="14" fillId="2" borderId="52" xfId="4" applyFont="1" applyFill="1" applyBorder="1" applyAlignment="1">
      <alignment horizontal="center" vertical="center"/>
    </xf>
    <xf numFmtId="0" fontId="14" fillId="2" borderId="53" xfId="4" applyFont="1" applyFill="1" applyBorder="1" applyAlignment="1"/>
    <xf numFmtId="0" fontId="14" fillId="2" borderId="53" xfId="4" applyFont="1" applyFill="1" applyBorder="1" applyAlignment="1">
      <alignment horizontal="center" vertical="center"/>
    </xf>
    <xf numFmtId="0" fontId="14" fillId="2" borderId="54" xfId="4" applyFont="1" applyFill="1" applyBorder="1" applyAlignment="1">
      <alignment horizontal="center" vertical="center"/>
    </xf>
    <xf numFmtId="0" fontId="17" fillId="0" borderId="0" xfId="4" applyFont="1" applyFill="1"/>
    <xf numFmtId="0" fontId="17" fillId="0" borderId="52" xfId="4" applyFont="1" applyFill="1" applyBorder="1" applyAlignment="1">
      <alignment horizontal="center" vertical="center"/>
    </xf>
    <xf numFmtId="0" fontId="17" fillId="0" borderId="53" xfId="4" applyFont="1" applyFill="1" applyBorder="1" applyAlignment="1">
      <alignment horizontal="right" readingOrder="2"/>
    </xf>
    <xf numFmtId="0" fontId="17" fillId="0" borderId="53" xfId="4" applyFont="1" applyFill="1" applyBorder="1" applyAlignment="1">
      <alignment horizontal="center" vertical="center"/>
    </xf>
    <xf numFmtId="0" fontId="17" fillId="0" borderId="53" xfId="4" applyFont="1" applyFill="1" applyBorder="1" applyAlignment="1"/>
    <xf numFmtId="0" fontId="16" fillId="0" borderId="54" xfId="4" applyFont="1" applyFill="1" applyBorder="1" applyAlignment="1">
      <alignment horizontal="center" vertical="center"/>
    </xf>
    <xf numFmtId="0" fontId="15" fillId="0" borderId="0" xfId="4" applyFont="1" applyFill="1" applyBorder="1" applyAlignment="1">
      <alignment horizontal="right"/>
    </xf>
    <xf numFmtId="0" fontId="14" fillId="0" borderId="0" xfId="4" applyFont="1" applyFill="1" applyBorder="1" applyAlignment="1">
      <alignment horizontal="center" vertical="center"/>
    </xf>
    <xf numFmtId="0" fontId="14" fillId="0" borderId="0" xfId="4" applyFont="1" applyFill="1" applyBorder="1" applyAlignment="1">
      <alignment horizontal="right"/>
    </xf>
    <xf numFmtId="0" fontId="14" fillId="0" borderId="0" xfId="4" applyFont="1" applyFill="1" applyBorder="1" applyAlignment="1"/>
    <xf numFmtId="0" fontId="14" fillId="0" borderId="0" xfId="4" applyFont="1" applyFill="1" applyBorder="1"/>
    <xf numFmtId="0" fontId="14" fillId="0" borderId="0" xfId="0" applyFont="1" applyFill="1"/>
    <xf numFmtId="0" fontId="17" fillId="0" borderId="0" xfId="0" applyFont="1" applyFill="1"/>
    <xf numFmtId="0" fontId="14" fillId="0" borderId="0" xfId="0" applyFont="1" applyFill="1" applyAlignment="1">
      <alignment vertical="center"/>
    </xf>
    <xf numFmtId="0" fontId="14" fillId="0" borderId="0" xfId="0" applyFont="1" applyFill="1" applyBorder="1"/>
    <xf numFmtId="0" fontId="18" fillId="0" borderId="0" xfId="0" applyFont="1" applyFill="1"/>
    <xf numFmtId="0" fontId="20" fillId="0" borderId="0" xfId="0" applyFont="1" applyFill="1"/>
    <xf numFmtId="1" fontId="16" fillId="0" borderId="0" xfId="0" applyNumberFormat="1" applyFont="1" applyFill="1"/>
    <xf numFmtId="0" fontId="14" fillId="0" borderId="0" xfId="10" applyFont="1" applyFill="1"/>
    <xf numFmtId="0" fontId="18" fillId="0" borderId="0" xfId="4" applyFont="1" applyFill="1"/>
    <xf numFmtId="1" fontId="14" fillId="0" borderId="0" xfId="4" applyNumberFormat="1" applyFont="1" applyFill="1"/>
    <xf numFmtId="0" fontId="14" fillId="0" borderId="0" xfId="10" applyFont="1" applyFill="1" applyAlignment="1">
      <alignment horizontal="right" readingOrder="2"/>
    </xf>
    <xf numFmtId="0" fontId="10" fillId="0" borderId="0" xfId="4" applyFont="1" applyFill="1" applyAlignment="1">
      <alignment horizontal="center"/>
    </xf>
    <xf numFmtId="0" fontId="11" fillId="0" borderId="0" xfId="4" applyFont="1" applyFill="1" applyAlignment="1">
      <alignment horizontal="center"/>
    </xf>
    <xf numFmtId="0" fontId="11" fillId="0" borderId="0" xfId="0" applyFont="1" applyFill="1" applyAlignment="1">
      <alignment horizontal="center"/>
    </xf>
    <xf numFmtId="0" fontId="10" fillId="0" borderId="0" xfId="0" applyFont="1" applyFill="1" applyAlignment="1">
      <alignment horizontal="center"/>
    </xf>
    <xf numFmtId="0" fontId="18" fillId="0" borderId="0" xfId="4" applyFont="1" applyFill="1" applyAlignment="1">
      <alignment horizontal="centerContinuous"/>
    </xf>
    <xf numFmtId="0" fontId="11" fillId="0" borderId="0" xfId="4" applyFont="1" applyFill="1" applyAlignment="1">
      <alignment horizontal="centerContinuous"/>
    </xf>
    <xf numFmtId="0" fontId="10" fillId="0" borderId="0" xfId="0" applyFont="1" applyFill="1"/>
    <xf numFmtId="0" fontId="17" fillId="0" borderId="0" xfId="10" applyFont="1" applyFill="1" applyAlignment="1">
      <alignment horizontal="center"/>
    </xf>
    <xf numFmtId="0" fontId="12" fillId="0" borderId="0" xfId="0" applyFont="1" applyFill="1" applyBorder="1" applyAlignment="1">
      <alignment horizontal="centerContinuous"/>
    </xf>
    <xf numFmtId="0" fontId="18" fillId="0" borderId="0" xfId="0" applyFont="1" applyFill="1" applyAlignment="1">
      <alignment horizontal="centerContinuous"/>
    </xf>
    <xf numFmtId="0" fontId="23" fillId="0" borderId="0" xfId="0" applyFont="1" applyFill="1" applyAlignment="1">
      <alignment horizontal="centerContinuous"/>
    </xf>
    <xf numFmtId="0" fontId="11" fillId="0" borderId="0" xfId="0" applyFont="1" applyFill="1" applyAlignment="1">
      <alignment horizontal="centerContinuous"/>
    </xf>
    <xf numFmtId="0" fontId="23" fillId="0" borderId="0" xfId="0" applyFont="1" applyFill="1" applyBorder="1" applyAlignment="1">
      <alignment horizontal="centerContinuous"/>
    </xf>
    <xf numFmtId="1" fontId="14" fillId="0" borderId="0" xfId="0" applyNumberFormat="1" applyFont="1" applyFill="1"/>
    <xf numFmtId="1" fontId="17" fillId="0" borderId="0" xfId="0" applyNumberFormat="1" applyFont="1" applyFill="1"/>
    <xf numFmtId="0" fontId="24" fillId="0" borderId="0" xfId="0" applyFont="1" applyFill="1" applyAlignment="1">
      <alignment horizontal="right"/>
    </xf>
    <xf numFmtId="0" fontId="25" fillId="0" borderId="0" xfId="0" applyFont="1" applyFill="1"/>
    <xf numFmtId="0" fontId="24" fillId="0" borderId="0" xfId="0" applyFont="1" applyFill="1"/>
    <xf numFmtId="0" fontId="26" fillId="0" borderId="0" xfId="0" applyFont="1" applyFill="1"/>
    <xf numFmtId="177" fontId="18" fillId="0" borderId="0" xfId="1" applyNumberFormat="1" applyFont="1" applyFill="1"/>
    <xf numFmtId="0" fontId="23" fillId="0" borderId="0" xfId="0" applyFont="1" applyFill="1"/>
    <xf numFmtId="1" fontId="18" fillId="0" borderId="0" xfId="0" applyNumberFormat="1" applyFont="1" applyFill="1"/>
    <xf numFmtId="0" fontId="13" fillId="0" borderId="0" xfId="0" applyFont="1" applyFill="1" applyAlignment="1"/>
    <xf numFmtId="0" fontId="28" fillId="0" borderId="0" xfId="0" applyFont="1" applyFill="1"/>
    <xf numFmtId="0" fontId="23" fillId="0" borderId="0" xfId="0" applyFont="1" applyFill="1" applyBorder="1"/>
    <xf numFmtId="177" fontId="20" fillId="0" borderId="0" xfId="1" applyNumberFormat="1" applyFont="1" applyFill="1"/>
    <xf numFmtId="0" fontId="18" fillId="0" borderId="0" xfId="0" applyFont="1" applyFill="1" applyBorder="1"/>
    <xf numFmtId="175" fontId="20" fillId="0" borderId="0" xfId="1" applyNumberFormat="1" applyFont="1" applyFill="1"/>
    <xf numFmtId="0" fontId="18" fillId="0" borderId="0" xfId="10" applyFont="1" applyFill="1"/>
    <xf numFmtId="0" fontId="17" fillId="0" borderId="0" xfId="10" applyFont="1" applyFill="1"/>
    <xf numFmtId="0" fontId="14" fillId="0" borderId="0" xfId="10" applyFont="1" applyFill="1" applyAlignment="1">
      <alignment wrapText="1"/>
    </xf>
    <xf numFmtId="1" fontId="18" fillId="0" borderId="0" xfId="10" applyNumberFormat="1" applyFont="1" applyFill="1"/>
    <xf numFmtId="0" fontId="23" fillId="0" borderId="0" xfId="10" applyFont="1" applyFill="1"/>
    <xf numFmtId="167" fontId="18" fillId="0" borderId="0" xfId="1" applyFont="1" applyFill="1"/>
    <xf numFmtId="0" fontId="20" fillId="0" borderId="0" xfId="0" applyFont="1" applyFill="1" applyAlignment="1">
      <alignment horizontal="right"/>
    </xf>
    <xf numFmtId="0" fontId="19" fillId="0" borderId="0" xfId="0" applyFont="1" applyFill="1"/>
    <xf numFmtId="1" fontId="20" fillId="0" borderId="0" xfId="0" applyNumberFormat="1" applyFont="1" applyFill="1"/>
    <xf numFmtId="1" fontId="10" fillId="0" borderId="0" xfId="0" applyNumberFormat="1" applyFont="1" applyFill="1" applyAlignment="1">
      <alignment horizontal="center"/>
    </xf>
    <xf numFmtId="1" fontId="16" fillId="0" borderId="0" xfId="0" applyNumberFormat="1" applyFont="1" applyFill="1" applyAlignment="1">
      <alignment vertical="center"/>
    </xf>
    <xf numFmtId="0" fontId="17" fillId="0" borderId="0" xfId="0" applyFont="1" applyFill="1" applyAlignment="1">
      <alignment vertical="center"/>
    </xf>
    <xf numFmtId="0" fontId="11" fillId="0" borderId="0" xfId="0" applyFont="1" applyFill="1"/>
    <xf numFmtId="168" fontId="18" fillId="0" borderId="0" xfId="0" applyNumberFormat="1" applyFont="1" applyFill="1"/>
    <xf numFmtId="0" fontId="17" fillId="0" borderId="8" xfId="0" applyFont="1" applyFill="1" applyBorder="1"/>
    <xf numFmtId="177" fontId="10" fillId="0" borderId="0" xfId="1" applyNumberFormat="1" applyFont="1" applyFill="1" applyAlignment="1">
      <alignment horizontal="center"/>
    </xf>
    <xf numFmtId="0" fontId="18" fillId="0" borderId="0" xfId="0" applyFont="1" applyFill="1" applyAlignment="1">
      <alignment horizontal="right" indent="1" readingOrder="2"/>
    </xf>
    <xf numFmtId="177" fontId="12" fillId="0" borderId="0" xfId="1" applyNumberFormat="1" applyFont="1" applyFill="1" applyAlignment="1">
      <alignment horizontal="right" indent="1" readingOrder="2"/>
    </xf>
    <xf numFmtId="177" fontId="12" fillId="0" borderId="0" xfId="1" applyNumberFormat="1" applyFont="1" applyFill="1"/>
    <xf numFmtId="0" fontId="14" fillId="0" borderId="0" xfId="4" applyFont="1" applyFill="1" applyBorder="1" applyAlignment="1">
      <alignment horizontal="right" readingOrder="2"/>
    </xf>
    <xf numFmtId="0" fontId="11" fillId="0" borderId="0" xfId="10" applyFont="1" applyFill="1" applyBorder="1" applyAlignment="1">
      <alignment horizontal="center"/>
    </xf>
    <xf numFmtId="0" fontId="33" fillId="0" borderId="18" xfId="10" applyFont="1" applyFill="1" applyBorder="1" applyAlignment="1">
      <alignment horizontal="right" indent="1"/>
    </xf>
    <xf numFmtId="0" fontId="33" fillId="0" borderId="20" xfId="10" applyFont="1" applyFill="1" applyBorder="1" applyAlignment="1">
      <alignment horizontal="left" indent="1"/>
    </xf>
    <xf numFmtId="0" fontId="16" fillId="0" borderId="0" xfId="10" applyFont="1" applyFill="1"/>
    <xf numFmtId="0" fontId="15" fillId="0" borderId="0" xfId="10" applyFont="1" applyFill="1" applyBorder="1"/>
    <xf numFmtId="1" fontId="15" fillId="0" borderId="0" xfId="10" applyNumberFormat="1" applyFont="1" applyFill="1" applyBorder="1" applyAlignment="1">
      <alignment horizontal="right" indent="1"/>
    </xf>
    <xf numFmtId="0" fontId="15" fillId="0" borderId="0" xfId="10" applyFont="1" applyFill="1"/>
    <xf numFmtId="0" fontId="14" fillId="0" borderId="0" xfId="10" applyFont="1" applyFill="1" applyAlignment="1">
      <alignment vertical="top"/>
    </xf>
    <xf numFmtId="0" fontId="10" fillId="0" borderId="0" xfId="10" applyFont="1" applyFill="1" applyBorder="1"/>
    <xf numFmtId="0" fontId="34" fillId="0" borderId="0" xfId="10" applyFont="1" applyFill="1" applyBorder="1"/>
    <xf numFmtId="0" fontId="35" fillId="0" borderId="0" xfId="10" applyFont="1" applyFill="1"/>
    <xf numFmtId="0" fontId="14" fillId="0" borderId="0" xfId="10" applyFont="1" applyFill="1" applyBorder="1" applyAlignment="1">
      <alignment horizontal="right" indent="1"/>
    </xf>
    <xf numFmtId="1" fontId="14" fillId="0" borderId="0" xfId="10" applyNumberFormat="1" applyFont="1" applyFill="1" applyBorder="1" applyAlignment="1">
      <alignment horizontal="right" indent="1"/>
    </xf>
    <xf numFmtId="0" fontId="14" fillId="0" borderId="0" xfId="10" applyFont="1" applyFill="1" applyBorder="1" applyAlignment="1">
      <alignment horizontal="left" indent="1"/>
    </xf>
    <xf numFmtId="0" fontId="14" fillId="0" borderId="0" xfId="10" applyFont="1" applyFill="1" applyBorder="1" applyAlignment="1">
      <alignment horizontal="center"/>
    </xf>
    <xf numFmtId="0" fontId="23" fillId="0" borderId="0" xfId="10" applyFont="1" applyFill="1" applyBorder="1" applyAlignment="1">
      <alignment horizontal="center"/>
    </xf>
    <xf numFmtId="0" fontId="36" fillId="0" borderId="0" xfId="10" applyFont="1" applyFill="1" applyBorder="1" applyAlignment="1">
      <alignment horizontal="right"/>
    </xf>
    <xf numFmtId="0" fontId="36" fillId="0" borderId="0" xfId="10" applyFont="1" applyFill="1" applyBorder="1"/>
    <xf numFmtId="0" fontId="20" fillId="0" borderId="0" xfId="10" applyFont="1" applyFill="1"/>
    <xf numFmtId="168" fontId="15" fillId="0" borderId="0" xfId="10" applyNumberFormat="1" applyFont="1" applyFill="1" applyBorder="1" applyAlignment="1">
      <alignment horizontal="right" indent="2"/>
    </xf>
    <xf numFmtId="168" fontId="14" fillId="0" borderId="0" xfId="10" applyNumberFormat="1" applyFont="1" applyFill="1" applyBorder="1" applyAlignment="1">
      <alignment horizontal="right" indent="2"/>
    </xf>
    <xf numFmtId="0" fontId="34" fillId="0" borderId="0" xfId="10" applyFont="1" applyFill="1" applyBorder="1" applyAlignment="1">
      <alignment horizontal="right" indent="1"/>
    </xf>
    <xf numFmtId="0" fontId="14" fillId="0" borderId="0" xfId="10" applyFont="1" applyFill="1" applyBorder="1" applyAlignment="1">
      <alignment horizontal="right"/>
    </xf>
    <xf numFmtId="1" fontId="14" fillId="0" borderId="0" xfId="10" applyNumberFormat="1" applyFont="1" applyFill="1" applyBorder="1" applyAlignment="1">
      <alignment horizontal="right" indent="2"/>
    </xf>
    <xf numFmtId="0" fontId="10" fillId="0" borderId="0" xfId="10" applyFont="1" applyFill="1" applyBorder="1" applyAlignment="1">
      <alignment horizontal="right" indent="1"/>
    </xf>
    <xf numFmtId="0" fontId="15" fillId="0" borderId="0" xfId="10" applyFont="1" applyFill="1" applyBorder="1" applyAlignment="1">
      <alignment horizontal="right" indent="1"/>
    </xf>
    <xf numFmtId="0" fontId="14" fillId="0" borderId="0" xfId="10" applyFont="1" applyFill="1" applyBorder="1"/>
    <xf numFmtId="0" fontId="18" fillId="0" borderId="0" xfId="10" applyFont="1" applyFill="1" applyBorder="1"/>
    <xf numFmtId="169" fontId="14" fillId="0" borderId="0" xfId="2" applyNumberFormat="1" applyFont="1" applyFill="1" applyBorder="1"/>
    <xf numFmtId="0" fontId="30" fillId="0" borderId="0" xfId="0" applyFont="1" applyFill="1" applyAlignment="1"/>
    <xf numFmtId="0" fontId="34" fillId="0" borderId="0" xfId="0" applyFont="1" applyFill="1"/>
    <xf numFmtId="0" fontId="18" fillId="0" borderId="0" xfId="0" applyNumberFormat="1" applyFont="1" applyFill="1"/>
    <xf numFmtId="0" fontId="18" fillId="0" borderId="1" xfId="0" applyFont="1" applyFill="1" applyBorder="1"/>
    <xf numFmtId="0" fontId="37" fillId="0" borderId="0" xfId="23" applyFont="1" applyFill="1" applyBorder="1" applyAlignment="1">
      <alignment horizontal="right" readingOrder="2"/>
    </xf>
    <xf numFmtId="170" fontId="10" fillId="0" borderId="0" xfId="10" applyNumberFormat="1" applyFont="1" applyFill="1" applyAlignment="1">
      <alignment horizontal="center"/>
    </xf>
    <xf numFmtId="170" fontId="15" fillId="0" borderId="0" xfId="1" applyNumberFormat="1" applyFont="1" applyFill="1" applyAlignment="1">
      <alignment horizontal="center"/>
    </xf>
    <xf numFmtId="0" fontId="13" fillId="0" borderId="0" xfId="10" applyFont="1" applyFill="1" applyAlignment="1"/>
    <xf numFmtId="0" fontId="15" fillId="0" borderId="0" xfId="10" applyFont="1" applyFill="1" applyAlignment="1">
      <alignment horizontal="center"/>
    </xf>
    <xf numFmtId="2" fontId="15" fillId="0" borderId="0" xfId="10" applyNumberFormat="1" applyFont="1" applyFill="1" applyAlignment="1">
      <alignment horizontal="center"/>
    </xf>
    <xf numFmtId="1" fontId="10" fillId="0" borderId="0" xfId="10" applyNumberFormat="1" applyFont="1" applyFill="1" applyAlignment="1">
      <alignment horizontal="center"/>
    </xf>
    <xf numFmtId="1" fontId="11" fillId="0" borderId="0" xfId="0" applyNumberFormat="1" applyFont="1" applyFill="1" applyAlignment="1">
      <alignment horizontal="center"/>
    </xf>
    <xf numFmtId="0" fontId="10" fillId="0" borderId="0" xfId="5" applyFont="1" applyFill="1" applyAlignment="1">
      <alignment horizontal="center"/>
    </xf>
    <xf numFmtId="0" fontId="11" fillId="0" borderId="0" xfId="5" applyFont="1" applyFill="1" applyAlignment="1">
      <alignment horizontal="center"/>
    </xf>
    <xf numFmtId="1" fontId="11" fillId="0" borderId="0" xfId="5" applyNumberFormat="1" applyFont="1" applyFill="1" applyAlignment="1">
      <alignment horizontal="center"/>
    </xf>
    <xf numFmtId="0" fontId="14" fillId="0" borderId="0" xfId="5" applyFont="1" applyFill="1"/>
    <xf numFmtId="0" fontId="18" fillId="0" borderId="0" xfId="5" applyFont="1" applyFill="1"/>
    <xf numFmtId="0" fontId="18" fillId="0" borderId="0" xfId="5" applyFont="1" applyFill="1" applyAlignment="1">
      <alignment horizontal="center"/>
    </xf>
    <xf numFmtId="0" fontId="10" fillId="0" borderId="0" xfId="5" applyFont="1" applyFill="1" applyBorder="1"/>
    <xf numFmtId="1" fontId="34" fillId="0" borderId="0" xfId="5" applyNumberFormat="1" applyFont="1" applyFill="1" applyBorder="1" applyAlignment="1">
      <alignment horizontal="right" indent="1"/>
    </xf>
    <xf numFmtId="0" fontId="15" fillId="0" borderId="0" xfId="5" applyFont="1" applyFill="1" applyBorder="1"/>
    <xf numFmtId="0" fontId="20" fillId="0" borderId="0" xfId="5" applyFont="1" applyFill="1" applyBorder="1" applyAlignment="1">
      <alignment horizontal="right" indent="1"/>
    </xf>
    <xf numFmtId="0" fontId="14" fillId="0" borderId="0" xfId="5" applyFont="1" applyFill="1" applyBorder="1" applyAlignment="1">
      <alignment horizontal="left" indent="1"/>
    </xf>
    <xf numFmtId="0" fontId="24" fillId="0" borderId="0" xfId="5" applyFont="1" applyFill="1" applyBorder="1" applyAlignment="1">
      <alignment horizontal="right" indent="1"/>
    </xf>
    <xf numFmtId="0" fontId="31" fillId="0" borderId="0" xfId="10" applyFont="1" applyFill="1"/>
    <xf numFmtId="1" fontId="31" fillId="0" borderId="0" xfId="0" applyNumberFormat="1" applyFont="1" applyFill="1"/>
    <xf numFmtId="0" fontId="31" fillId="0" borderId="0" xfId="0" applyFont="1" applyFill="1"/>
    <xf numFmtId="0" fontId="14" fillId="0" borderId="0" xfId="10" applyFont="1" applyFill="1" applyAlignment="1">
      <alignment horizontal="left" readingOrder="1"/>
    </xf>
    <xf numFmtId="0" fontId="13" fillId="0" borderId="0" xfId="18" applyFont="1" applyFill="1" applyAlignment="1">
      <alignment horizontal="center"/>
    </xf>
    <xf numFmtId="0" fontId="10" fillId="0" borderId="0" xfId="18" applyFont="1" applyFill="1" applyAlignment="1">
      <alignment horizontal="center"/>
    </xf>
    <xf numFmtId="0" fontId="13" fillId="0" borderId="0" xfId="18" applyFont="1" applyFill="1" applyAlignment="1"/>
    <xf numFmtId="0" fontId="11" fillId="0" borderId="0" xfId="18" applyFont="1" applyFill="1" applyAlignment="1">
      <alignment horizontal="center"/>
    </xf>
    <xf numFmtId="0" fontId="14" fillId="0" borderId="0" xfId="18" applyFont="1" applyFill="1"/>
    <xf numFmtId="0" fontId="18" fillId="0" borderId="0" xfId="18" applyFont="1" applyFill="1"/>
    <xf numFmtId="0" fontId="18" fillId="0" borderId="0" xfId="18" applyFont="1" applyFill="1" applyAlignment="1">
      <alignment horizontal="center"/>
    </xf>
    <xf numFmtId="1" fontId="14" fillId="0" borderId="0" xfId="18" applyNumberFormat="1" applyFont="1" applyFill="1"/>
    <xf numFmtId="1" fontId="12" fillId="0" borderId="0" xfId="18" applyNumberFormat="1" applyFont="1" applyFill="1"/>
    <xf numFmtId="1" fontId="16" fillId="0" borderId="0" xfId="6" applyNumberFormat="1" applyFont="1" applyFill="1"/>
    <xf numFmtId="1" fontId="16" fillId="0" borderId="0" xfId="18" applyNumberFormat="1" applyFont="1" applyFill="1"/>
    <xf numFmtId="0" fontId="10" fillId="0" borderId="0" xfId="6" applyFont="1" applyFill="1" applyAlignment="1">
      <alignment horizontal="center"/>
    </xf>
    <xf numFmtId="0" fontId="11" fillId="0" borderId="0" xfId="6" applyFont="1" applyFill="1" applyAlignment="1">
      <alignment horizontal="center"/>
    </xf>
    <xf numFmtId="1" fontId="11" fillId="0" borderId="0" xfId="6" applyNumberFormat="1" applyFont="1" applyFill="1" applyAlignment="1">
      <alignment horizontal="center"/>
    </xf>
    <xf numFmtId="0" fontId="14" fillId="0" borderId="0" xfId="6" applyFont="1" applyFill="1"/>
    <xf numFmtId="1" fontId="14" fillId="0" borderId="0" xfId="6" applyNumberFormat="1" applyFont="1" applyFill="1"/>
    <xf numFmtId="0" fontId="18" fillId="0" borderId="0" xfId="6" applyFont="1" applyFill="1"/>
    <xf numFmtId="0" fontId="18" fillId="0" borderId="0" xfId="6" applyFont="1" applyFill="1" applyAlignment="1">
      <alignment horizontal="center"/>
    </xf>
    <xf numFmtId="1" fontId="18" fillId="0" borderId="0" xfId="6" applyNumberFormat="1" applyFont="1" applyFill="1"/>
    <xf numFmtId="1" fontId="20" fillId="0" borderId="0" xfId="10" applyNumberFormat="1" applyFont="1" applyFill="1"/>
    <xf numFmtId="0" fontId="40" fillId="0" borderId="0" xfId="0" applyFont="1" applyFill="1" applyAlignment="1">
      <alignment horizontal="center"/>
    </xf>
    <xf numFmtId="0" fontId="41" fillId="0" borderId="0" xfId="0" applyFont="1" applyFill="1"/>
    <xf numFmtId="1" fontId="11" fillId="0" borderId="0" xfId="0" applyNumberFormat="1" applyFont="1" applyFill="1"/>
    <xf numFmtId="0" fontId="40" fillId="0" borderId="0" xfId="0" applyFont="1" applyFill="1"/>
    <xf numFmtId="0" fontId="41" fillId="0" borderId="0" xfId="10" applyFont="1" applyFill="1"/>
    <xf numFmtId="168" fontId="41" fillId="0" borderId="0" xfId="0" applyNumberFormat="1" applyFont="1" applyFill="1"/>
    <xf numFmtId="172" fontId="12" fillId="0" borderId="0" xfId="10" applyNumberFormat="1" applyFont="1" applyFill="1" applyAlignment="1">
      <alignment horizontal="center"/>
    </xf>
    <xf numFmtId="0" fontId="24" fillId="0" borderId="0" xfId="10" applyFont="1" applyFill="1" applyAlignment="1">
      <alignment horizontal="right"/>
    </xf>
    <xf numFmtId="0" fontId="24" fillId="0" borderId="0" xfId="10" applyFont="1" applyFill="1"/>
    <xf numFmtId="0" fontId="17" fillId="0" borderId="0" xfId="10" applyFont="1" applyFill="1" applyBorder="1" applyAlignment="1">
      <alignment horizontal="left" indent="1"/>
    </xf>
    <xf numFmtId="0" fontId="42" fillId="0" borderId="0" xfId="0" applyFont="1" applyFill="1" applyBorder="1" applyAlignment="1">
      <alignment horizontal="center"/>
    </xf>
    <xf numFmtId="0" fontId="43" fillId="0" borderId="0" xfId="0" applyFont="1" applyFill="1" applyBorder="1" applyAlignment="1">
      <alignment horizontal="center"/>
    </xf>
    <xf numFmtId="0" fontId="44" fillId="0" borderId="0" xfId="0" applyFont="1" applyFill="1" applyBorder="1" applyAlignment="1">
      <alignment horizontal="center"/>
    </xf>
    <xf numFmtId="0" fontId="38" fillId="0" borderId="0" xfId="0" applyFont="1" applyFill="1" applyBorder="1" applyAlignment="1">
      <alignment vertical="center"/>
    </xf>
    <xf numFmtId="0" fontId="24" fillId="0" borderId="0" xfId="0" applyFont="1" applyFill="1" applyBorder="1"/>
    <xf numFmtId="0" fontId="11" fillId="0" borderId="0" xfId="4" applyFont="1" applyFill="1"/>
    <xf numFmtId="0" fontId="30" fillId="2" borderId="0" xfId="0" applyFont="1" applyFill="1" applyBorder="1" applyAlignment="1">
      <alignment horizontal="left" vertical="center" indent="1"/>
    </xf>
    <xf numFmtId="0" fontId="30" fillId="0" borderId="0" xfId="10" applyFont="1" applyFill="1" applyAlignment="1">
      <alignment horizontal="center"/>
    </xf>
    <xf numFmtId="167" fontId="30" fillId="0" borderId="0" xfId="1" applyFont="1" applyFill="1" applyAlignment="1">
      <alignment horizontal="center"/>
    </xf>
    <xf numFmtId="0" fontId="31" fillId="0" borderId="0" xfId="10" applyFont="1" applyFill="1" applyAlignment="1">
      <alignment horizontal="center"/>
    </xf>
    <xf numFmtId="0" fontId="30" fillId="0" borderId="7" xfId="10" applyFont="1" applyFill="1" applyBorder="1" applyAlignment="1">
      <alignment horizontal="right" indent="1"/>
    </xf>
    <xf numFmtId="0" fontId="30" fillId="0" borderId="36" xfId="10" applyFont="1" applyFill="1" applyBorder="1"/>
    <xf numFmtId="167" fontId="30" fillId="0" borderId="36" xfId="1" applyFont="1" applyFill="1" applyBorder="1"/>
    <xf numFmtId="0" fontId="30" fillId="0" borderId="12" xfId="10" applyFont="1" applyFill="1" applyBorder="1" applyAlignment="1">
      <alignment horizontal="left" indent="1"/>
    </xf>
    <xf numFmtId="174" fontId="30" fillId="0" borderId="0" xfId="10" applyNumberFormat="1" applyFont="1" applyFill="1" applyBorder="1" applyAlignment="1">
      <alignment horizontal="left" indent="1"/>
    </xf>
    <xf numFmtId="0" fontId="30" fillId="0" borderId="0" xfId="10" applyFont="1" applyFill="1" applyBorder="1" applyAlignment="1">
      <alignment horizontal="left" indent="1"/>
    </xf>
    <xf numFmtId="0" fontId="30" fillId="0" borderId="0" xfId="10" applyFont="1" applyFill="1"/>
    <xf numFmtId="177" fontId="31" fillId="0" borderId="36" xfId="1" applyNumberFormat="1" applyFont="1" applyFill="1" applyBorder="1" applyAlignment="1">
      <alignment horizontal="right" vertical="center"/>
    </xf>
    <xf numFmtId="177" fontId="31" fillId="0" borderId="35" xfId="1" applyNumberFormat="1" applyFont="1" applyFill="1" applyBorder="1" applyAlignment="1">
      <alignment horizontal="right" vertical="center"/>
    </xf>
    <xf numFmtId="175" fontId="31" fillId="0" borderId="0" xfId="1" applyNumberFormat="1" applyFont="1" applyFill="1"/>
    <xf numFmtId="0" fontId="37" fillId="0" borderId="0" xfId="10" applyFont="1" applyFill="1"/>
    <xf numFmtId="0" fontId="30" fillId="2" borderId="1" xfId="0" applyFont="1" applyFill="1" applyBorder="1" applyAlignment="1">
      <alignment horizontal="center" vertical="center"/>
    </xf>
    <xf numFmtId="0" fontId="30" fillId="2" borderId="0" xfId="0" applyFont="1" applyFill="1" applyBorder="1" applyAlignment="1">
      <alignment horizontal="center" vertical="center"/>
    </xf>
    <xf numFmtId="0" fontId="30" fillId="2" borderId="2" xfId="0" applyFont="1" applyFill="1" applyBorder="1" applyAlignment="1">
      <alignment horizontal="center" vertical="center"/>
    </xf>
    <xf numFmtId="0" fontId="31" fillId="0" borderId="0" xfId="0" applyFont="1" applyFill="1" applyAlignment="1">
      <alignment horizontal="center"/>
    </xf>
    <xf numFmtId="0" fontId="30" fillId="0" borderId="0" xfId="0" applyFont="1" applyFill="1"/>
    <xf numFmtId="0" fontId="30" fillId="0" borderId="7" xfId="0" applyFont="1" applyFill="1" applyBorder="1"/>
    <xf numFmtId="0" fontId="45" fillId="0" borderId="7" xfId="0" applyFont="1" applyFill="1" applyBorder="1" applyAlignment="1">
      <alignment horizontal="right" indent="1"/>
    </xf>
    <xf numFmtId="0" fontId="45" fillId="0" borderId="12" xfId="0" applyFont="1" applyFill="1" applyBorder="1" applyAlignment="1">
      <alignment horizontal="left" indent="1"/>
    </xf>
    <xf numFmtId="1" fontId="30" fillId="0" borderId="0" xfId="0" applyNumberFormat="1" applyFont="1" applyFill="1"/>
    <xf numFmtId="0" fontId="31" fillId="0" borderId="7" xfId="0" applyFont="1" applyFill="1" applyBorder="1" applyAlignment="1">
      <alignment horizontal="right" indent="1"/>
    </xf>
    <xf numFmtId="1" fontId="31" fillId="0" borderId="10" xfId="0" applyNumberFormat="1" applyFont="1" applyFill="1" applyBorder="1" applyAlignment="1">
      <alignment horizontal="right"/>
    </xf>
    <xf numFmtId="1" fontId="31" fillId="0" borderId="35" xfId="0" applyNumberFormat="1" applyFont="1" applyFill="1" applyBorder="1" applyAlignment="1">
      <alignment horizontal="right"/>
    </xf>
    <xf numFmtId="1" fontId="31" fillId="0" borderId="38" xfId="0" applyNumberFormat="1" applyFont="1" applyFill="1" applyBorder="1" applyAlignment="1">
      <alignment horizontal="right"/>
    </xf>
    <xf numFmtId="1" fontId="31" fillId="0" borderId="45" xfId="0" applyNumberFormat="1" applyFont="1" applyFill="1" applyBorder="1" applyAlignment="1">
      <alignment horizontal="right"/>
    </xf>
    <xf numFmtId="1" fontId="31" fillId="0" borderId="48" xfId="0" applyNumberFormat="1" applyFont="1" applyFill="1" applyBorder="1" applyAlignment="1">
      <alignment horizontal="right"/>
    </xf>
    <xf numFmtId="0" fontId="30" fillId="0" borderId="61" xfId="0" applyFont="1" applyFill="1" applyBorder="1"/>
    <xf numFmtId="1" fontId="30" fillId="0" borderId="35" xfId="0" applyNumberFormat="1" applyFont="1" applyFill="1" applyBorder="1" applyAlignment="1">
      <alignment horizontal="right" indent="1"/>
    </xf>
    <xf numFmtId="0" fontId="30" fillId="0" borderId="12" xfId="0" applyFont="1" applyFill="1" applyBorder="1" applyAlignment="1">
      <alignment horizontal="left"/>
    </xf>
    <xf numFmtId="0" fontId="34" fillId="0" borderId="0" xfId="0" applyFont="1" applyFill="1" applyAlignment="1">
      <alignment horizontal="right"/>
    </xf>
    <xf numFmtId="0" fontId="37" fillId="0" borderId="0" xfId="10" applyFont="1" applyFill="1" applyAlignment="1">
      <alignment horizontal="right" readingOrder="2"/>
    </xf>
    <xf numFmtId="0" fontId="10" fillId="0" borderId="0" xfId="0" applyFont="1" applyFill="1" applyAlignment="1">
      <alignment horizontal="right"/>
    </xf>
    <xf numFmtId="177" fontId="31" fillId="0" borderId="0" xfId="1" applyNumberFormat="1" applyFont="1" applyFill="1"/>
    <xf numFmtId="0" fontId="30" fillId="0" borderId="0" xfId="0" applyFont="1" applyFill="1" applyAlignment="1">
      <alignment vertical="center"/>
    </xf>
    <xf numFmtId="177" fontId="30" fillId="0" borderId="35" xfId="1" applyNumberFormat="1" applyFont="1" applyFill="1" applyBorder="1" applyAlignment="1">
      <alignment horizontal="right" vertical="center"/>
    </xf>
    <xf numFmtId="177" fontId="30" fillId="0" borderId="36" xfId="1" applyNumberFormat="1" applyFont="1" applyFill="1" applyBorder="1" applyAlignment="1">
      <alignment horizontal="right" vertical="center"/>
    </xf>
    <xf numFmtId="1" fontId="30" fillId="0" borderId="0" xfId="0" applyNumberFormat="1" applyFont="1" applyFill="1" applyAlignment="1">
      <alignment vertical="center"/>
    </xf>
    <xf numFmtId="177" fontId="31" fillId="0" borderId="10" xfId="1" applyNumberFormat="1" applyFont="1" applyFill="1" applyBorder="1" applyAlignment="1">
      <alignment horizontal="right" vertical="center"/>
    </xf>
    <xf numFmtId="0" fontId="31" fillId="0" borderId="0" xfId="0" applyFont="1" applyFill="1" applyAlignment="1">
      <alignment vertical="center"/>
    </xf>
    <xf numFmtId="3" fontId="30" fillId="0" borderId="35" xfId="1" applyNumberFormat="1" applyFont="1" applyFill="1" applyBorder="1" applyAlignment="1">
      <alignment horizontal="right" vertical="center"/>
    </xf>
    <xf numFmtId="0" fontId="17" fillId="2" borderId="45"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46" xfId="0" applyFont="1" applyFill="1" applyBorder="1" applyAlignment="1">
      <alignment horizontal="center" vertical="center"/>
    </xf>
    <xf numFmtId="0" fontId="17" fillId="2" borderId="79"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44" xfId="0" applyFont="1" applyFill="1" applyBorder="1" applyAlignment="1">
      <alignment horizontal="center" vertical="center"/>
    </xf>
    <xf numFmtId="0" fontId="31" fillId="0" borderId="21" xfId="0" applyFont="1" applyFill="1" applyBorder="1" applyAlignment="1">
      <alignment horizontal="center"/>
    </xf>
    <xf numFmtId="0" fontId="31" fillId="0" borderId="33" xfId="0" applyFont="1" applyFill="1" applyBorder="1" applyAlignment="1">
      <alignment horizontal="center"/>
    </xf>
    <xf numFmtId="0" fontId="31" fillId="0" borderId="69" xfId="0" applyFont="1" applyFill="1" applyBorder="1" applyAlignment="1">
      <alignment horizontal="center"/>
    </xf>
    <xf numFmtId="0" fontId="27" fillId="0" borderId="69" xfId="0" applyFont="1" applyFill="1" applyBorder="1" applyAlignment="1">
      <alignment horizontal="center"/>
    </xf>
    <xf numFmtId="0" fontId="31" fillId="0" borderId="14" xfId="0" applyFont="1" applyFill="1" applyBorder="1" applyAlignment="1">
      <alignment horizontal="center"/>
    </xf>
    <xf numFmtId="0" fontId="45" fillId="0" borderId="12" xfId="0" applyFont="1" applyFill="1" applyBorder="1" applyAlignment="1">
      <alignment horizontal="left" vertical="center" indent="1"/>
    </xf>
    <xf numFmtId="2" fontId="30" fillId="0" borderId="0" xfId="0" applyNumberFormat="1" applyFont="1" applyFill="1"/>
    <xf numFmtId="1" fontId="30" fillId="0" borderId="30" xfId="0" applyNumberFormat="1" applyFont="1" applyFill="1" applyBorder="1" applyAlignment="1"/>
    <xf numFmtId="0" fontId="30" fillId="0" borderId="30" xfId="0" applyFont="1" applyFill="1" applyBorder="1" applyAlignment="1">
      <alignment horizontal="right" indent="1"/>
    </xf>
    <xf numFmtId="0" fontId="30" fillId="0" borderId="31" xfId="0" applyFont="1" applyFill="1" applyBorder="1" applyAlignment="1">
      <alignment horizontal="right" indent="1"/>
    </xf>
    <xf numFmtId="0" fontId="46" fillId="0" borderId="31" xfId="0" applyFont="1" applyFill="1" applyBorder="1" applyAlignment="1">
      <alignment horizontal="right" indent="1"/>
    </xf>
    <xf numFmtId="0" fontId="30" fillId="0" borderId="21" xfId="0" applyFont="1" applyFill="1" applyBorder="1"/>
    <xf numFmtId="0" fontId="30" fillId="0" borderId="33" xfId="0" applyFont="1" applyFill="1" applyBorder="1"/>
    <xf numFmtId="0" fontId="30" fillId="0" borderId="69" xfId="0" applyFont="1" applyFill="1" applyBorder="1"/>
    <xf numFmtId="0" fontId="46" fillId="0" borderId="69" xfId="0" applyFont="1" applyFill="1" applyBorder="1"/>
    <xf numFmtId="168" fontId="30" fillId="0" borderId="0" xfId="0" applyNumberFormat="1" applyFont="1" applyFill="1"/>
    <xf numFmtId="0" fontId="27" fillId="0" borderId="0" xfId="0" applyFont="1" applyFill="1"/>
    <xf numFmtId="0" fontId="47" fillId="0" borderId="0" xfId="0" applyFont="1" applyFill="1" applyAlignment="1">
      <alignment horizontal="center"/>
    </xf>
    <xf numFmtId="175" fontId="27" fillId="0" borderId="0" xfId="1" applyNumberFormat="1" applyFont="1" applyFill="1"/>
    <xf numFmtId="173" fontId="31" fillId="0" borderId="0" xfId="1" applyNumberFormat="1" applyFont="1" applyFill="1"/>
    <xf numFmtId="0" fontId="29" fillId="0" borderId="0" xfId="10" applyFont="1" applyFill="1"/>
    <xf numFmtId="1" fontId="10" fillId="0" borderId="0" xfId="0" applyNumberFormat="1" applyFont="1" applyFill="1"/>
    <xf numFmtId="1" fontId="23" fillId="0" borderId="0" xfId="1" applyNumberFormat="1" applyFont="1" applyFill="1"/>
    <xf numFmtId="170" fontId="23" fillId="0" borderId="0" xfId="1" applyNumberFormat="1" applyFont="1" applyFill="1"/>
    <xf numFmtId="170" fontId="28" fillId="0" borderId="0" xfId="1" applyNumberFormat="1" applyFont="1" applyFill="1"/>
    <xf numFmtId="169" fontId="23" fillId="0" borderId="0" xfId="1" applyNumberFormat="1" applyFont="1" applyFill="1"/>
    <xf numFmtId="168" fontId="23" fillId="0" borderId="0" xfId="1" applyNumberFormat="1" applyFont="1" applyFill="1"/>
    <xf numFmtId="168" fontId="28" fillId="0" borderId="0" xfId="1" applyNumberFormat="1" applyFont="1" applyFill="1"/>
    <xf numFmtId="175" fontId="29" fillId="0" borderId="0" xfId="1" applyNumberFormat="1" applyFont="1" applyFill="1"/>
    <xf numFmtId="168" fontId="10" fillId="0" borderId="0" xfId="0" applyNumberFormat="1" applyFont="1" applyFill="1"/>
    <xf numFmtId="0" fontId="20" fillId="0" borderId="0" xfId="10" applyFont="1" applyFill="1" applyAlignment="1">
      <alignment wrapText="1"/>
    </xf>
    <xf numFmtId="173" fontId="20" fillId="0" borderId="0" xfId="1" applyNumberFormat="1" applyFont="1" applyFill="1"/>
    <xf numFmtId="0" fontId="29" fillId="0" borderId="0" xfId="0" applyFont="1" applyFill="1"/>
    <xf numFmtId="0" fontId="37" fillId="0" borderId="0" xfId="10" applyFont="1" applyFill="1" applyAlignment="1"/>
    <xf numFmtId="0" fontId="37" fillId="0" borderId="0" xfId="0" applyFont="1" applyFill="1"/>
    <xf numFmtId="177" fontId="37" fillId="0" borderId="0" xfId="1" applyNumberFormat="1" applyFont="1" applyFill="1"/>
    <xf numFmtId="0" fontId="37" fillId="0" borderId="0" xfId="10" applyFont="1" applyFill="1" applyAlignment="1">
      <alignment horizontal="right"/>
    </xf>
    <xf numFmtId="1" fontId="30" fillId="0" borderId="45" xfId="0" applyNumberFormat="1" applyFont="1" applyFill="1" applyBorder="1" applyAlignment="1">
      <alignment horizontal="right" indent="1"/>
    </xf>
    <xf numFmtId="1" fontId="30" fillId="0" borderId="38" xfId="0" applyNumberFormat="1" applyFont="1" applyFill="1" applyBorder="1" applyAlignment="1">
      <alignment horizontal="right" indent="1"/>
    </xf>
    <xf numFmtId="1" fontId="30" fillId="0" borderId="46" xfId="0" applyNumberFormat="1" applyFont="1" applyFill="1" applyBorder="1" applyAlignment="1">
      <alignment horizontal="right" indent="1"/>
    </xf>
    <xf numFmtId="0" fontId="30" fillId="0" borderId="12" xfId="0" applyFont="1" applyFill="1" applyBorder="1" applyAlignment="1">
      <alignment horizontal="left" vertical="top" indent="1"/>
    </xf>
    <xf numFmtId="0" fontId="31" fillId="0" borderId="7" xfId="4" applyFont="1" applyFill="1" applyBorder="1" applyAlignment="1">
      <alignment horizontal="right" indent="1"/>
    </xf>
    <xf numFmtId="1" fontId="31" fillId="0" borderId="35" xfId="6" applyNumberFormat="1" applyFont="1" applyFill="1" applyBorder="1" applyAlignment="1">
      <alignment horizontal="right"/>
    </xf>
    <xf numFmtId="1" fontId="31" fillId="0" borderId="35" xfId="6" applyNumberFormat="1" applyFont="1" applyFill="1" applyBorder="1" applyAlignment="1">
      <alignment horizontal="right" vertical="center"/>
    </xf>
    <xf numFmtId="1" fontId="31" fillId="0" borderId="45" xfId="6" applyNumberFormat="1" applyFont="1" applyFill="1" applyBorder="1" applyAlignment="1">
      <alignment horizontal="right"/>
    </xf>
    <xf numFmtId="1" fontId="31" fillId="0" borderId="38" xfId="6" applyNumberFormat="1" applyFont="1" applyFill="1" applyBorder="1" applyAlignment="1">
      <alignment horizontal="right"/>
    </xf>
    <xf numFmtId="0" fontId="30" fillId="0" borderId="0" xfId="6" applyFont="1" applyFill="1"/>
    <xf numFmtId="1" fontId="30" fillId="0" borderId="0" xfId="0" applyNumberFormat="1" applyFont="1" applyFill="1" applyAlignment="1">
      <alignment horizontal="center"/>
    </xf>
    <xf numFmtId="1" fontId="31" fillId="0" borderId="0" xfId="0" applyNumberFormat="1" applyFont="1" applyFill="1" applyAlignment="1">
      <alignment horizontal="center"/>
    </xf>
    <xf numFmtId="0" fontId="45" fillId="0" borderId="62" xfId="0" applyFont="1" applyFill="1" applyBorder="1" applyAlignment="1">
      <alignment horizontal="right" wrapText="1"/>
    </xf>
    <xf numFmtId="0" fontId="45" fillId="0" borderId="12" xfId="0" applyFont="1" applyFill="1" applyBorder="1" applyAlignment="1">
      <alignment horizontal="left" wrapText="1" indent="2"/>
    </xf>
    <xf numFmtId="0" fontId="30" fillId="0" borderId="63" xfId="0" applyFont="1" applyFill="1" applyBorder="1"/>
    <xf numFmtId="0" fontId="31" fillId="0" borderId="0" xfId="0" applyFont="1" applyFill="1" applyBorder="1" applyAlignment="1">
      <alignment horizontal="right" indent="1"/>
    </xf>
    <xf numFmtId="0" fontId="31" fillId="0" borderId="12" xfId="0" quotePrefix="1" applyFont="1" applyFill="1" applyBorder="1" applyAlignment="1">
      <alignment horizontal="left" indent="1"/>
    </xf>
    <xf numFmtId="0" fontId="31" fillId="0" borderId="0" xfId="0" applyFont="1" applyFill="1" applyBorder="1" applyAlignment="1">
      <alignment horizontal="left" indent="1"/>
    </xf>
    <xf numFmtId="0" fontId="31" fillId="0" borderId="0" xfId="5" applyFont="1" applyFill="1"/>
    <xf numFmtId="0" fontId="30" fillId="0" borderId="0" xfId="5" applyFont="1" applyFill="1" applyAlignment="1">
      <alignment horizontal="center"/>
    </xf>
    <xf numFmtId="0" fontId="45" fillId="0" borderId="7" xfId="5" applyFont="1" applyFill="1" applyBorder="1" applyAlignment="1">
      <alignment horizontal="right" wrapText="1"/>
    </xf>
    <xf numFmtId="0" fontId="31" fillId="0" borderId="10" xfId="5" applyFont="1" applyFill="1" applyBorder="1" applyAlignment="1">
      <alignment horizontal="center"/>
    </xf>
    <xf numFmtId="0" fontId="31" fillId="0" borderId="35" xfId="5" applyFont="1" applyFill="1" applyBorder="1" applyAlignment="1">
      <alignment horizontal="center"/>
    </xf>
    <xf numFmtId="0" fontId="31" fillId="0" borderId="45" xfId="5" applyFont="1" applyFill="1" applyBorder="1" applyAlignment="1">
      <alignment horizontal="center"/>
    </xf>
    <xf numFmtId="0" fontId="31" fillId="0" borderId="38" xfId="5" applyFont="1" applyFill="1" applyBorder="1" applyAlignment="1">
      <alignment horizontal="center"/>
    </xf>
    <xf numFmtId="0" fontId="31" fillId="0" borderId="48" xfId="5" applyFont="1" applyFill="1" applyBorder="1" applyAlignment="1">
      <alignment horizontal="center"/>
    </xf>
    <xf numFmtId="1" fontId="31" fillId="0" borderId="0" xfId="5" applyNumberFormat="1" applyFont="1" applyFill="1"/>
    <xf numFmtId="0" fontId="30" fillId="0" borderId="0" xfId="5" applyFont="1" applyFill="1" applyBorder="1"/>
    <xf numFmtId="1" fontId="31" fillId="0" borderId="35" xfId="0" applyNumberFormat="1" applyFont="1" applyFill="1" applyBorder="1" applyAlignment="1">
      <alignment horizontal="center"/>
    </xf>
    <xf numFmtId="1" fontId="31" fillId="0" borderId="38" xfId="0" applyNumberFormat="1" applyFont="1" applyFill="1" applyBorder="1" applyAlignment="1">
      <alignment horizontal="center"/>
    </xf>
    <xf numFmtId="1" fontId="31" fillId="0" borderId="45" xfId="0" applyNumberFormat="1" applyFont="1" applyFill="1" applyBorder="1" applyAlignment="1">
      <alignment horizontal="center"/>
    </xf>
    <xf numFmtId="1" fontId="31" fillId="0" borderId="46" xfId="0" applyNumberFormat="1" applyFont="1" applyFill="1" applyBorder="1" applyAlignment="1">
      <alignment horizontal="center"/>
    </xf>
    <xf numFmtId="0" fontId="30" fillId="0" borderId="8" xfId="0" applyFont="1" applyFill="1" applyBorder="1" applyAlignment="1">
      <alignment horizontal="right" indent="1"/>
    </xf>
    <xf numFmtId="0" fontId="30" fillId="0" borderId="7" xfId="0" applyFont="1" applyFill="1" applyBorder="1" applyAlignment="1">
      <alignment horizontal="right" vertical="center" indent="1"/>
    </xf>
    <xf numFmtId="0" fontId="45" fillId="0" borderId="7" xfId="0" applyFont="1" applyFill="1" applyBorder="1" applyAlignment="1">
      <alignment horizontal="right" vertical="center" indent="1"/>
    </xf>
    <xf numFmtId="0" fontId="30" fillId="0" borderId="0" xfId="6" applyFont="1" applyFill="1" applyAlignment="1">
      <alignment horizontal="center"/>
    </xf>
    <xf numFmtId="0" fontId="31" fillId="0" borderId="0" xfId="6" applyFont="1" applyFill="1"/>
    <xf numFmtId="0" fontId="31" fillId="0" borderId="0" xfId="6" applyFont="1" applyFill="1" applyAlignment="1">
      <alignment horizontal="center"/>
    </xf>
    <xf numFmtId="1" fontId="30" fillId="0" borderId="0" xfId="6" applyNumberFormat="1" applyFont="1" applyFill="1"/>
    <xf numFmtId="177" fontId="30" fillId="0" borderId="35" xfId="1" applyNumberFormat="1" applyFont="1" applyFill="1" applyBorder="1" applyAlignment="1">
      <alignment horizontal="right" vertical="top"/>
    </xf>
    <xf numFmtId="177" fontId="30" fillId="0" borderId="0" xfId="1" applyNumberFormat="1" applyFont="1" applyFill="1" applyBorder="1" applyAlignment="1">
      <alignment horizontal="right" indent="1"/>
    </xf>
    <xf numFmtId="177" fontId="31" fillId="0" borderId="0" xfId="1" applyNumberFormat="1" applyFont="1" applyFill="1" applyBorder="1" applyAlignment="1">
      <alignment horizontal="right" indent="1"/>
    </xf>
    <xf numFmtId="177" fontId="30" fillId="0" borderId="9" xfId="1" applyNumberFormat="1" applyFont="1" applyFill="1" applyBorder="1" applyAlignment="1">
      <alignment horizontal="right" indent="1"/>
    </xf>
    <xf numFmtId="177" fontId="34" fillId="0" borderId="0" xfId="1" applyNumberFormat="1" applyFont="1" applyFill="1" applyBorder="1" applyAlignment="1">
      <alignment horizontal="right" indent="1"/>
    </xf>
    <xf numFmtId="177" fontId="37" fillId="0" borderId="0" xfId="1" applyNumberFormat="1" applyFont="1" applyFill="1" applyBorder="1" applyAlignment="1">
      <alignment horizontal="right" indent="1"/>
    </xf>
    <xf numFmtId="0" fontId="39" fillId="0" borderId="0" xfId="10" applyFont="1" applyFill="1" applyAlignment="1"/>
    <xf numFmtId="0" fontId="42" fillId="0" borderId="0" xfId="0" applyFont="1" applyFill="1"/>
    <xf numFmtId="0" fontId="42" fillId="0" borderId="0" xfId="5" applyFont="1" applyFill="1"/>
    <xf numFmtId="0" fontId="39" fillId="0" borderId="0" xfId="5" applyFont="1" applyFill="1" applyAlignment="1"/>
    <xf numFmtId="1" fontId="37" fillId="0" borderId="0" xfId="0" applyNumberFormat="1" applyFont="1" applyFill="1"/>
    <xf numFmtId="0" fontId="37" fillId="0" borderId="0" xfId="5" applyFont="1" applyFill="1"/>
    <xf numFmtId="0" fontId="34" fillId="0" borderId="0" xfId="5" applyFont="1" applyFill="1" applyAlignment="1">
      <alignment horizontal="right"/>
    </xf>
    <xf numFmtId="0" fontId="34" fillId="0" borderId="0" xfId="5" applyFont="1" applyFill="1"/>
    <xf numFmtId="1" fontId="34" fillId="0" borderId="0" xfId="0" applyNumberFormat="1" applyFont="1" applyFill="1" applyAlignment="1">
      <alignment horizontal="right"/>
    </xf>
    <xf numFmtId="0" fontId="34" fillId="0" borderId="0" xfId="6" applyFont="1" applyFill="1" applyAlignment="1">
      <alignment horizontal="right"/>
    </xf>
    <xf numFmtId="0" fontId="37" fillId="0" borderId="0" xfId="6" applyFont="1" applyFill="1"/>
    <xf numFmtId="0" fontId="34" fillId="0" borderId="0" xfId="6" applyFont="1" applyFill="1"/>
    <xf numFmtId="0" fontId="37" fillId="0" borderId="0" xfId="10" applyFont="1" applyFill="1" applyAlignment="1">
      <alignment horizontal="left" readingOrder="1"/>
    </xf>
    <xf numFmtId="1" fontId="34" fillId="0" borderId="0" xfId="6" applyNumberFormat="1" applyFont="1" applyFill="1"/>
    <xf numFmtId="0" fontId="37" fillId="0" borderId="0" xfId="23" applyFont="1" applyFill="1" applyBorder="1"/>
    <xf numFmtId="0" fontId="30" fillId="0" borderId="0" xfId="8" applyFont="1" applyFill="1"/>
    <xf numFmtId="0" fontId="30" fillId="0" borderId="62" xfId="8" applyFont="1" applyFill="1" applyBorder="1" applyAlignment="1">
      <alignment horizontal="right" indent="1"/>
    </xf>
    <xf numFmtId="0" fontId="30" fillId="0" borderId="35" xfId="8" applyFont="1" applyFill="1" applyBorder="1"/>
    <xf numFmtId="0" fontId="30" fillId="0" borderId="38" xfId="8" applyFont="1" applyFill="1" applyBorder="1"/>
    <xf numFmtId="0" fontId="30" fillId="0" borderId="45" xfId="8" applyFont="1" applyFill="1" applyBorder="1"/>
    <xf numFmtId="0" fontId="30" fillId="0" borderId="46" xfId="8" applyFont="1" applyFill="1" applyBorder="1"/>
    <xf numFmtId="0" fontId="30" fillId="0" borderId="12" xfId="8" applyFont="1" applyFill="1" applyBorder="1" applyAlignment="1">
      <alignment horizontal="left" indent="1"/>
    </xf>
    <xf numFmtId="0" fontId="30" fillId="0" borderId="12" xfId="10" applyFont="1" applyFill="1" applyBorder="1" applyAlignment="1">
      <alignment horizontal="left" vertical="center" indent="1"/>
    </xf>
    <xf numFmtId="0" fontId="37" fillId="0" borderId="0" xfId="8" applyFont="1" applyFill="1"/>
    <xf numFmtId="0" fontId="34" fillId="0" borderId="0" xfId="8" applyFont="1" applyFill="1" applyAlignment="1">
      <alignment horizontal="right" readingOrder="2"/>
    </xf>
    <xf numFmtId="0" fontId="34" fillId="0" borderId="0" xfId="8" applyFont="1" applyFill="1"/>
    <xf numFmtId="0" fontId="30" fillId="2" borderId="0" xfId="6" applyFont="1" applyFill="1" applyBorder="1" applyAlignment="1">
      <alignment vertical="center"/>
    </xf>
    <xf numFmtId="1" fontId="31" fillId="0" borderId="46" xfId="6" applyNumberFormat="1" applyFont="1" applyFill="1" applyBorder="1" applyAlignment="1">
      <alignment horizontal="right"/>
    </xf>
    <xf numFmtId="0" fontId="31" fillId="0" borderId="12" xfId="6" applyFont="1" applyFill="1" applyBorder="1" applyAlignment="1">
      <alignment horizontal="left" indent="1"/>
    </xf>
    <xf numFmtId="177" fontId="30" fillId="0" borderId="0" xfId="1" applyNumberFormat="1" applyFont="1" applyFill="1" applyBorder="1" applyAlignment="1">
      <alignment horizontal="right" vertical="top"/>
    </xf>
    <xf numFmtId="1" fontId="31" fillId="0" borderId="12" xfId="6" applyNumberFormat="1" applyFont="1" applyFill="1" applyBorder="1" applyAlignment="1">
      <alignment horizontal="right"/>
    </xf>
    <xf numFmtId="1" fontId="31" fillId="0" borderId="29" xfId="6" applyNumberFormat="1" applyFont="1" applyFill="1" applyBorder="1" applyAlignment="1">
      <alignment horizontal="right"/>
    </xf>
    <xf numFmtId="1" fontId="31" fillId="0" borderId="28" xfId="6" applyNumberFormat="1" applyFont="1" applyFill="1" applyBorder="1" applyAlignment="1">
      <alignment horizontal="right"/>
    </xf>
    <xf numFmtId="0" fontId="30" fillId="0" borderId="0" xfId="18" applyFont="1" applyFill="1"/>
    <xf numFmtId="1" fontId="30" fillId="0" borderId="0" xfId="18" applyNumberFormat="1" applyFont="1" applyFill="1"/>
    <xf numFmtId="0" fontId="30" fillId="0" borderId="30" xfId="18" applyFont="1" applyFill="1" applyBorder="1" applyAlignment="1">
      <alignment horizontal="right" indent="1"/>
    </xf>
    <xf numFmtId="0" fontId="30" fillId="0" borderId="65" xfId="18" applyFont="1" applyFill="1" applyBorder="1" applyAlignment="1">
      <alignment horizontal="right" indent="1"/>
    </xf>
    <xf numFmtId="0" fontId="30" fillId="0" borderId="39" xfId="18" applyFont="1" applyFill="1" applyBorder="1" applyAlignment="1">
      <alignment horizontal="right" indent="1"/>
    </xf>
    <xf numFmtId="0" fontId="30" fillId="0" borderId="47" xfId="18" applyFont="1" applyFill="1" applyBorder="1" applyAlignment="1">
      <alignment horizontal="right" indent="1"/>
    </xf>
    <xf numFmtId="0" fontId="30" fillId="0" borderId="32" xfId="18" applyFont="1" applyFill="1" applyBorder="1" applyAlignment="1">
      <alignment horizontal="right" indent="1"/>
    </xf>
    <xf numFmtId="0" fontId="30" fillId="0" borderId="61" xfId="18" applyFont="1" applyFill="1" applyBorder="1" applyAlignment="1">
      <alignment horizontal="left"/>
    </xf>
    <xf numFmtId="0" fontId="17" fillId="0" borderId="0" xfId="18" applyFont="1" applyFill="1" applyAlignment="1">
      <alignment vertical="center"/>
    </xf>
    <xf numFmtId="0" fontId="17" fillId="0" borderId="0" xfId="18" applyFont="1" applyFill="1" applyAlignment="1">
      <alignment horizontal="center" vertical="center"/>
    </xf>
    <xf numFmtId="0" fontId="31" fillId="0" borderId="0" xfId="18" applyFont="1" applyFill="1" applyAlignment="1">
      <alignment vertical="center"/>
    </xf>
    <xf numFmtId="0" fontId="30" fillId="0" borderId="0" xfId="18" applyFont="1" applyFill="1" applyAlignment="1">
      <alignment horizontal="center" vertical="center"/>
    </xf>
    <xf numFmtId="0" fontId="37" fillId="0" borderId="0" xfId="18" applyFont="1" applyFill="1"/>
    <xf numFmtId="0" fontId="34" fillId="0" borderId="0" xfId="18" applyFont="1" applyFill="1" applyAlignment="1">
      <alignment horizontal="right"/>
    </xf>
    <xf numFmtId="1" fontId="37" fillId="0" borderId="0" xfId="18" applyNumberFormat="1" applyFont="1" applyFill="1"/>
    <xf numFmtId="0" fontId="34" fillId="0" borderId="0" xfId="18" applyFont="1" applyFill="1"/>
    <xf numFmtId="0" fontId="39" fillId="0" borderId="0" xfId="0" applyFont="1" applyFill="1"/>
    <xf numFmtId="0" fontId="37" fillId="0" borderId="0" xfId="0" applyNumberFormat="1" applyFont="1" applyFill="1"/>
    <xf numFmtId="0" fontId="34" fillId="0" borderId="0" xfId="10" applyFont="1" applyFill="1"/>
    <xf numFmtId="0" fontId="48" fillId="2" borderId="19" xfId="0" applyFont="1" applyFill="1" applyBorder="1" applyAlignment="1">
      <alignment horizontal="center"/>
    </xf>
    <xf numFmtId="0" fontId="48" fillId="2" borderId="35" xfId="0" applyFont="1" applyFill="1" applyBorder="1" applyAlignment="1">
      <alignment horizontal="center"/>
    </xf>
    <xf numFmtId="0" fontId="45" fillId="0" borderId="8" xfId="9" applyFont="1" applyFill="1" applyBorder="1" applyAlignment="1">
      <alignment horizontal="right" indent="1"/>
    </xf>
    <xf numFmtId="0" fontId="30" fillId="0" borderId="0" xfId="4" applyFont="1" applyFill="1" applyAlignment="1">
      <alignment vertical="center"/>
    </xf>
    <xf numFmtId="0" fontId="31" fillId="0" borderId="0" xfId="4" applyFont="1" applyFill="1" applyAlignment="1">
      <alignment vertical="center"/>
    </xf>
    <xf numFmtId="0" fontId="31" fillId="0" borderId="0" xfId="4" applyFont="1" applyFill="1"/>
    <xf numFmtId="0" fontId="31" fillId="0" borderId="8" xfId="4" applyFont="1" applyFill="1" applyBorder="1" applyAlignment="1">
      <alignment horizontal="right" indent="1"/>
    </xf>
    <xf numFmtId="0" fontId="31" fillId="0" borderId="40" xfId="4" applyFont="1" applyFill="1" applyBorder="1" applyAlignment="1">
      <alignment horizontal="right"/>
    </xf>
    <xf numFmtId="0" fontId="31" fillId="0" borderId="65" xfId="4" applyFont="1" applyFill="1" applyBorder="1" applyAlignment="1">
      <alignment horizontal="right"/>
    </xf>
    <xf numFmtId="0" fontId="31" fillId="0" borderId="39" xfId="4" applyFont="1" applyFill="1" applyBorder="1" applyAlignment="1">
      <alignment horizontal="right"/>
    </xf>
    <xf numFmtId="0" fontId="31" fillId="0" borderId="47" xfId="4" applyFont="1" applyFill="1" applyBorder="1" applyAlignment="1">
      <alignment horizontal="right"/>
    </xf>
    <xf numFmtId="0" fontId="31" fillId="0" borderId="61" xfId="4" applyFont="1" applyFill="1" applyBorder="1" applyAlignment="1">
      <alignment horizontal="left" indent="1"/>
    </xf>
    <xf numFmtId="177" fontId="30" fillId="0" borderId="0" xfId="1" applyNumberFormat="1" applyFont="1" applyFill="1" applyAlignment="1">
      <alignment vertical="center"/>
    </xf>
    <xf numFmtId="0" fontId="37" fillId="0" borderId="0" xfId="4" applyFont="1" applyFill="1"/>
    <xf numFmtId="0" fontId="42" fillId="0" borderId="0" xfId="4" applyFont="1" applyFill="1"/>
    <xf numFmtId="0" fontId="34" fillId="0" borderId="0" xfId="4" applyFont="1" applyFill="1" applyAlignment="1">
      <alignment horizontal="right"/>
    </xf>
    <xf numFmtId="0" fontId="34" fillId="0" borderId="0" xfId="4" applyFont="1" applyFill="1"/>
    <xf numFmtId="49" fontId="30" fillId="0" borderId="12" xfId="1" applyNumberFormat="1" applyFont="1" applyFill="1" applyBorder="1" applyAlignment="1">
      <alignment horizontal="left" vertical="center" indent="1"/>
    </xf>
    <xf numFmtId="0" fontId="30" fillId="0" borderId="35" xfId="0" applyFont="1" applyFill="1" applyBorder="1" applyAlignment="1">
      <alignment horizontal="right" indent="2"/>
    </xf>
    <xf numFmtId="0" fontId="30" fillId="0" borderId="36" xfId="0" applyFont="1" applyFill="1" applyBorder="1" applyAlignment="1">
      <alignment horizontal="right" indent="2"/>
    </xf>
    <xf numFmtId="0" fontId="37" fillId="0" borderId="0" xfId="0" applyFont="1" applyFill="1" applyBorder="1" applyAlignment="1">
      <alignment horizontal="right" readingOrder="2"/>
    </xf>
    <xf numFmtId="0" fontId="31" fillId="0" borderId="26" xfId="0" applyFont="1" applyFill="1" applyBorder="1" applyAlignment="1">
      <alignment horizontal="center" vertical="center"/>
    </xf>
    <xf numFmtId="0" fontId="48" fillId="2" borderId="19" xfId="4" applyFont="1" applyFill="1" applyBorder="1" applyAlignment="1">
      <alignment horizontal="center" vertical="center" wrapText="1"/>
    </xf>
    <xf numFmtId="49" fontId="48" fillId="2" borderId="19" xfId="4" applyNumberFormat="1" applyFont="1" applyFill="1" applyBorder="1" applyAlignment="1">
      <alignment horizontal="center" vertical="center"/>
    </xf>
    <xf numFmtId="0" fontId="30" fillId="0" borderId="13" xfId="0" applyNumberFormat="1" applyFont="1" applyFill="1" applyBorder="1" applyAlignment="1"/>
    <xf numFmtId="1" fontId="31" fillId="0" borderId="35" xfId="0" applyNumberFormat="1" applyFont="1" applyFill="1" applyBorder="1" applyAlignment="1">
      <alignment vertical="center"/>
    </xf>
    <xf numFmtId="177" fontId="31" fillId="0" borderId="35" xfId="1" applyNumberFormat="1" applyFont="1" applyFill="1" applyBorder="1" applyAlignment="1">
      <alignment vertical="center"/>
    </xf>
    <xf numFmtId="49" fontId="30" fillId="0" borderId="4" xfId="0" applyNumberFormat="1" applyFont="1" applyFill="1" applyBorder="1" applyAlignment="1">
      <alignment horizontal="right" vertical="center" indent="1"/>
    </xf>
    <xf numFmtId="0" fontId="30" fillId="0" borderId="8" xfId="0" applyFont="1" applyFill="1" applyBorder="1" applyAlignment="1">
      <alignment vertical="center"/>
    </xf>
    <xf numFmtId="0" fontId="11" fillId="2" borderId="19" xfId="0" applyFont="1" applyFill="1" applyBorder="1" applyAlignment="1">
      <alignment horizontal="center" vertical="center" wrapText="1"/>
    </xf>
    <xf numFmtId="0" fontId="11" fillId="2" borderId="19" xfId="0" applyFont="1" applyFill="1" applyBorder="1" applyAlignment="1">
      <alignment horizontal="center" vertical="center"/>
    </xf>
    <xf numFmtId="49" fontId="11" fillId="2" borderId="19" xfId="0" applyNumberFormat="1" applyFont="1" applyFill="1" applyBorder="1" applyAlignment="1">
      <alignment horizontal="center" vertical="center" wrapText="1"/>
    </xf>
    <xf numFmtId="49" fontId="11" fillId="2" borderId="20" xfId="0" applyNumberFormat="1" applyFont="1" applyFill="1" applyBorder="1" applyAlignment="1">
      <alignment horizontal="center" vertical="center" readingOrder="2"/>
    </xf>
    <xf numFmtId="177" fontId="31" fillId="0" borderId="0" xfId="1" applyNumberFormat="1" applyFont="1" applyFill="1" applyAlignment="1">
      <alignment vertical="center"/>
    </xf>
    <xf numFmtId="49" fontId="30" fillId="0" borderId="7" xfId="1" applyNumberFormat="1" applyFont="1" applyFill="1" applyBorder="1" applyAlignment="1">
      <alignment horizontal="right" vertical="center" indent="1"/>
    </xf>
    <xf numFmtId="49" fontId="31" fillId="0" borderId="7" xfId="1" applyNumberFormat="1" applyFont="1" applyFill="1" applyBorder="1" applyAlignment="1">
      <alignment horizontal="right" vertical="center" indent="1"/>
    </xf>
    <xf numFmtId="49" fontId="31" fillId="0" borderId="12" xfId="1" applyNumberFormat="1" applyFont="1" applyFill="1" applyBorder="1" applyAlignment="1">
      <alignment horizontal="left" vertical="center" indent="1"/>
    </xf>
    <xf numFmtId="0" fontId="30" fillId="0" borderId="12" xfId="0" applyFont="1" applyFill="1" applyBorder="1" applyAlignment="1">
      <alignment horizontal="left" vertical="center" indent="1"/>
    </xf>
    <xf numFmtId="0" fontId="31" fillId="0" borderId="7" xfId="0" applyFont="1" applyFill="1" applyBorder="1" applyAlignment="1">
      <alignment horizontal="right" vertical="center" indent="1"/>
    </xf>
    <xf numFmtId="0" fontId="31" fillId="0" borderId="12" xfId="0" applyFont="1" applyFill="1" applyBorder="1" applyAlignment="1">
      <alignment horizontal="left" vertical="center" indent="1"/>
    </xf>
    <xf numFmtId="0" fontId="45" fillId="0" borderId="12" xfId="0" applyFont="1" applyFill="1" applyBorder="1" applyAlignment="1">
      <alignment horizontal="left" vertical="center" wrapText="1" indent="1"/>
    </xf>
    <xf numFmtId="0" fontId="45" fillId="0" borderId="20" xfId="0" applyFont="1" applyFill="1" applyBorder="1" applyAlignment="1">
      <alignment horizontal="left" vertical="center" wrapText="1" indent="1"/>
    </xf>
    <xf numFmtId="0" fontId="45" fillId="0" borderId="12" xfId="10" applyFont="1" applyFill="1" applyBorder="1" applyAlignment="1">
      <alignment horizontal="left" vertical="center" indent="1"/>
    </xf>
    <xf numFmtId="3" fontId="30" fillId="0" borderId="36" xfId="1" applyNumberFormat="1" applyFont="1" applyFill="1" applyBorder="1" applyAlignment="1">
      <alignment horizontal="right" vertical="center"/>
    </xf>
    <xf numFmtId="0" fontId="30" fillId="0" borderId="35" xfId="0" applyFont="1" applyFill="1" applyBorder="1" applyAlignment="1">
      <alignment vertical="center"/>
    </xf>
    <xf numFmtId="0" fontId="30" fillId="0" borderId="36" xfId="0" applyFont="1" applyFill="1" applyBorder="1" applyAlignment="1">
      <alignment vertical="center"/>
    </xf>
    <xf numFmtId="0" fontId="31" fillId="0" borderId="18" xfId="0" applyFont="1" applyFill="1" applyBorder="1" applyAlignment="1">
      <alignment horizontal="right" vertical="center" indent="1"/>
    </xf>
    <xf numFmtId="0" fontId="31" fillId="0" borderId="20" xfId="0" applyFont="1" applyFill="1" applyBorder="1" applyAlignment="1">
      <alignment horizontal="left" vertical="center" indent="1"/>
    </xf>
    <xf numFmtId="0" fontId="30" fillId="0" borderId="8" xfId="0" applyFont="1" applyFill="1" applyBorder="1" applyAlignment="1">
      <alignment horizontal="right" vertical="center" indent="1"/>
    </xf>
    <xf numFmtId="177" fontId="30" fillId="0" borderId="35" xfId="1" applyNumberFormat="1" applyFont="1" applyFill="1" applyBorder="1" applyAlignment="1">
      <alignment vertical="center"/>
    </xf>
    <xf numFmtId="1" fontId="31" fillId="0" borderId="35" xfId="0" applyNumberFormat="1" applyFont="1" applyFill="1" applyBorder="1" applyAlignment="1">
      <alignment horizontal="center" vertical="center"/>
    </xf>
    <xf numFmtId="0" fontId="34" fillId="0" borderId="0" xfId="0" applyFont="1" applyFill="1" applyAlignment="1">
      <alignment vertical="top"/>
    </xf>
    <xf numFmtId="0" fontId="30" fillId="2" borderId="35" xfId="0" applyFont="1" applyFill="1" applyBorder="1" applyAlignment="1">
      <alignment horizontal="center" vertical="top"/>
    </xf>
    <xf numFmtId="171" fontId="39" fillId="0" borderId="0" xfId="11" applyNumberFormat="1" applyFont="1" applyFill="1" applyAlignment="1">
      <alignment horizontal="center"/>
    </xf>
    <xf numFmtId="0" fontId="30" fillId="2" borderId="52" xfId="4" applyFont="1" applyFill="1" applyBorder="1" applyAlignment="1">
      <alignment horizontal="center" vertical="center"/>
    </xf>
    <xf numFmtId="0" fontId="30" fillId="2" borderId="53" xfId="4" applyFont="1" applyFill="1" applyBorder="1" applyAlignment="1">
      <alignment horizontal="center" vertical="center"/>
    </xf>
    <xf numFmtId="0" fontId="30" fillId="2" borderId="53" xfId="4" applyFont="1" applyFill="1" applyBorder="1" applyAlignment="1">
      <alignment horizontal="center"/>
    </xf>
    <xf numFmtId="0" fontId="30" fillId="2" borderId="54" xfId="4" applyFont="1" applyFill="1" applyBorder="1" applyAlignment="1">
      <alignment horizontal="center" vertical="center"/>
    </xf>
    <xf numFmtId="0" fontId="31" fillId="2" borderId="58" xfId="4" applyFont="1" applyFill="1" applyBorder="1" applyAlignment="1">
      <alignment horizontal="center" vertical="center"/>
    </xf>
    <xf numFmtId="0" fontId="31" fillId="2" borderId="59" xfId="4" applyFont="1" applyFill="1" applyBorder="1" applyAlignment="1"/>
    <xf numFmtId="0" fontId="30" fillId="2" borderId="59" xfId="4" applyFont="1" applyFill="1" applyBorder="1" applyAlignment="1">
      <alignment horizontal="center" vertical="center"/>
    </xf>
    <xf numFmtId="0" fontId="30" fillId="2" borderId="60" xfId="4" applyFont="1" applyFill="1" applyBorder="1" applyAlignment="1">
      <alignment horizontal="center" vertical="center"/>
    </xf>
    <xf numFmtId="179" fontId="30" fillId="0" borderId="36" xfId="11" applyNumberFormat="1" applyFont="1" applyFill="1" applyBorder="1" applyAlignment="1">
      <alignment vertical="center"/>
    </xf>
    <xf numFmtId="0" fontId="30" fillId="0" borderId="36" xfId="10" applyFont="1" applyFill="1" applyBorder="1" applyAlignment="1">
      <alignment vertical="center"/>
    </xf>
    <xf numFmtId="0" fontId="45" fillId="0" borderId="0" xfId="10" applyFont="1" applyFill="1" applyBorder="1" applyAlignment="1">
      <alignment horizontal="left" vertical="center" readingOrder="1"/>
    </xf>
    <xf numFmtId="0" fontId="30" fillId="0" borderId="0" xfId="10" applyFont="1" applyFill="1" applyBorder="1" applyAlignment="1">
      <alignment horizontal="left" vertical="center"/>
    </xf>
    <xf numFmtId="0" fontId="30" fillId="0" borderId="0" xfId="10" applyFont="1" applyFill="1" applyAlignment="1">
      <alignment vertical="center"/>
    </xf>
    <xf numFmtId="9" fontId="30" fillId="0" borderId="0" xfId="11" applyFont="1" applyFill="1" applyAlignment="1">
      <alignment vertical="center"/>
    </xf>
    <xf numFmtId="0" fontId="16" fillId="0" borderId="61" xfId="10" applyFont="1" applyFill="1" applyBorder="1" applyAlignment="1">
      <alignment horizontal="left" vertical="center"/>
    </xf>
    <xf numFmtId="0" fontId="16" fillId="0" borderId="0" xfId="10" applyFont="1" applyFill="1" applyBorder="1" applyAlignment="1">
      <alignment horizontal="left" vertical="center"/>
    </xf>
    <xf numFmtId="0" fontId="17" fillId="0" borderId="0" xfId="10" applyFont="1" applyFill="1" applyBorder="1" applyAlignment="1">
      <alignment horizontal="left" vertical="center"/>
    </xf>
    <xf numFmtId="0" fontId="17" fillId="0" borderId="0" xfId="10" applyFont="1" applyFill="1" applyAlignment="1">
      <alignment vertical="center"/>
    </xf>
    <xf numFmtId="177" fontId="31" fillId="0" borderId="35" xfId="1" applyNumberFormat="1" applyFont="1" applyFill="1" applyBorder="1" applyAlignment="1">
      <alignment horizontal="right" vertical="top"/>
    </xf>
    <xf numFmtId="0" fontId="30" fillId="0" borderId="0" xfId="0" applyFont="1" applyFill="1" applyBorder="1" applyAlignment="1">
      <alignment vertical="top"/>
    </xf>
    <xf numFmtId="177" fontId="30" fillId="0" borderId="36" xfId="1" applyNumberFormat="1" applyFont="1" applyFill="1" applyBorder="1" applyAlignment="1">
      <alignment horizontal="right" vertical="top"/>
    </xf>
    <xf numFmtId="177" fontId="31" fillId="0" borderId="10" xfId="1" applyNumberFormat="1" applyFont="1" applyFill="1" applyBorder="1" applyAlignment="1">
      <alignment horizontal="right" vertical="top"/>
    </xf>
    <xf numFmtId="177" fontId="31" fillId="0" borderId="36" xfId="1" applyNumberFormat="1" applyFont="1" applyFill="1" applyBorder="1" applyAlignment="1">
      <alignment horizontal="right" vertical="top"/>
    </xf>
    <xf numFmtId="177" fontId="31" fillId="0" borderId="0" xfId="1" applyNumberFormat="1" applyFont="1" applyFill="1" applyBorder="1" applyAlignment="1">
      <alignment horizontal="right" vertical="top"/>
    </xf>
    <xf numFmtId="0" fontId="31" fillId="0" borderId="0" xfId="0" applyFont="1" applyFill="1" applyAlignment="1">
      <alignment vertical="top"/>
    </xf>
    <xf numFmtId="0" fontId="31" fillId="0" borderId="0" xfId="10" applyFont="1" applyFill="1" applyAlignment="1">
      <alignment vertical="top"/>
    </xf>
    <xf numFmtId="177" fontId="30" fillId="0" borderId="35" xfId="1" applyNumberFormat="1" applyFont="1" applyFill="1" applyBorder="1" applyAlignment="1">
      <alignment vertical="top"/>
    </xf>
    <xf numFmtId="177" fontId="31" fillId="0" borderId="35" xfId="1" applyNumberFormat="1" applyFont="1" applyFill="1" applyBorder="1" applyAlignment="1">
      <alignment vertical="top"/>
    </xf>
    <xf numFmtId="1" fontId="16" fillId="0" borderId="0" xfId="0" applyNumberFormat="1" applyFont="1" applyFill="1" applyAlignment="1">
      <alignment vertical="top"/>
    </xf>
    <xf numFmtId="0" fontId="31" fillId="0" borderId="62" xfId="0" applyFont="1" applyFill="1" applyBorder="1" applyAlignment="1">
      <alignment horizontal="right" vertical="top"/>
    </xf>
    <xf numFmtId="181" fontId="31" fillId="0" borderId="38" xfId="1" applyNumberFormat="1" applyFont="1" applyFill="1" applyBorder="1" applyAlignment="1">
      <alignment horizontal="right" vertical="center"/>
    </xf>
    <xf numFmtId="181" fontId="31" fillId="0" borderId="46" xfId="1" applyNumberFormat="1" applyFont="1" applyFill="1" applyBorder="1" applyAlignment="1">
      <alignment horizontal="right" vertical="center"/>
    </xf>
    <xf numFmtId="181" fontId="31" fillId="0" borderId="45" xfId="1" applyNumberFormat="1" applyFont="1" applyFill="1" applyBorder="1" applyAlignment="1">
      <alignment horizontal="right" vertical="center"/>
    </xf>
    <xf numFmtId="181" fontId="30" fillId="0" borderId="38" xfId="1" applyNumberFormat="1" applyFont="1" applyFill="1" applyBorder="1" applyAlignment="1">
      <alignment horizontal="right" vertical="center"/>
    </xf>
    <xf numFmtId="181" fontId="30" fillId="0" borderId="46" xfId="1" applyNumberFormat="1" applyFont="1" applyFill="1" applyBorder="1" applyAlignment="1">
      <alignment horizontal="right" vertical="center"/>
    </xf>
    <xf numFmtId="181" fontId="30" fillId="0" borderId="45" xfId="1" applyNumberFormat="1" applyFont="1" applyFill="1" applyBorder="1" applyAlignment="1">
      <alignment horizontal="right" vertical="center"/>
    </xf>
    <xf numFmtId="0" fontId="31" fillId="0" borderId="12" xfId="0" quotePrefix="1" applyFont="1" applyFill="1" applyBorder="1" applyAlignment="1">
      <alignment horizontal="left" vertical="top"/>
    </xf>
    <xf numFmtId="0" fontId="22" fillId="0" borderId="8" xfId="0" applyFont="1" applyFill="1" applyBorder="1" applyAlignment="1">
      <alignment horizontal="right" vertical="top"/>
    </xf>
    <xf numFmtId="177" fontId="10" fillId="0" borderId="30" xfId="1" applyNumberFormat="1" applyFont="1" applyFill="1" applyBorder="1" applyAlignment="1">
      <alignment horizontal="right" vertical="top"/>
    </xf>
    <xf numFmtId="177" fontId="10" fillId="0" borderId="65" xfId="1" applyNumberFormat="1" applyFont="1" applyFill="1" applyBorder="1" applyAlignment="1">
      <alignment horizontal="right" vertical="top"/>
    </xf>
    <xf numFmtId="177" fontId="10" fillId="0" borderId="39" xfId="1" applyNumberFormat="1" applyFont="1" applyFill="1" applyBorder="1" applyAlignment="1">
      <alignment horizontal="right" vertical="top"/>
    </xf>
    <xf numFmtId="177" fontId="10" fillId="0" borderId="47" xfId="1" applyNumberFormat="1" applyFont="1" applyFill="1" applyBorder="1" applyAlignment="1">
      <alignment horizontal="right" vertical="top"/>
    </xf>
    <xf numFmtId="177" fontId="10" fillId="0" borderId="32" xfId="1" applyNumberFormat="1" applyFont="1" applyFill="1" applyBorder="1" applyAlignment="1">
      <alignment horizontal="right" vertical="top"/>
    </xf>
    <xf numFmtId="0" fontId="10" fillId="0" borderId="61" xfId="0" applyFont="1" applyFill="1" applyBorder="1" applyAlignment="1">
      <alignment vertical="top"/>
    </xf>
    <xf numFmtId="0" fontId="10" fillId="0" borderId="0" xfId="0" applyFont="1" applyFill="1" applyAlignment="1">
      <alignment vertical="top"/>
    </xf>
    <xf numFmtId="0" fontId="11" fillId="0" borderId="0" xfId="10" applyFont="1" applyFill="1" applyBorder="1" applyAlignment="1">
      <alignment horizontal="center" vertical="top"/>
    </xf>
    <xf numFmtId="177" fontId="11" fillId="0" borderId="0" xfId="1" applyNumberFormat="1" applyFont="1" applyFill="1" applyBorder="1" applyAlignment="1">
      <alignment horizontal="center" vertical="top"/>
    </xf>
    <xf numFmtId="0" fontId="10" fillId="0" borderId="0" xfId="10" applyFont="1" applyFill="1" applyBorder="1" applyAlignment="1">
      <alignment horizontal="center" vertical="top"/>
    </xf>
    <xf numFmtId="0" fontId="10" fillId="0" borderId="0" xfId="10" applyFont="1" applyFill="1" applyAlignment="1">
      <alignment horizontal="center" vertical="top"/>
    </xf>
    <xf numFmtId="0" fontId="37" fillId="0" borderId="0" xfId="10" applyFont="1" applyFill="1" applyAlignment="1">
      <alignment vertical="top"/>
    </xf>
    <xf numFmtId="177" fontId="34" fillId="0" borderId="0" xfId="1" applyNumberFormat="1" applyFont="1" applyFill="1" applyBorder="1" applyAlignment="1">
      <alignment horizontal="center" vertical="top"/>
    </xf>
    <xf numFmtId="0" fontId="37" fillId="0" borderId="0" xfId="10" applyFont="1" applyFill="1" applyAlignment="1">
      <alignment horizontal="left" vertical="top" readingOrder="1"/>
    </xf>
    <xf numFmtId="0" fontId="34" fillId="0" borderId="0" xfId="10" applyFont="1" applyFill="1" applyAlignment="1">
      <alignment horizontal="center" vertical="top"/>
    </xf>
    <xf numFmtId="0" fontId="18" fillId="0" borderId="0" xfId="0" applyFont="1" applyFill="1" applyAlignment="1">
      <alignment vertical="top"/>
    </xf>
    <xf numFmtId="177" fontId="20" fillId="0" borderId="0" xfId="1" applyNumberFormat="1" applyFont="1" applyFill="1" applyAlignment="1">
      <alignment vertical="top"/>
    </xf>
    <xf numFmtId="1" fontId="20" fillId="0" borderId="0" xfId="0" applyNumberFormat="1" applyFont="1" applyFill="1" applyAlignment="1">
      <alignment vertical="top"/>
    </xf>
    <xf numFmtId="1" fontId="31" fillId="0" borderId="0" xfId="0" applyNumberFormat="1" applyFont="1" applyFill="1" applyAlignment="1">
      <alignment vertical="top"/>
    </xf>
    <xf numFmtId="0" fontId="31" fillId="0" borderId="0" xfId="0" applyFont="1" applyFill="1" applyBorder="1" applyAlignment="1">
      <alignment vertical="top"/>
    </xf>
    <xf numFmtId="1" fontId="42" fillId="0" borderId="0" xfId="0" applyNumberFormat="1" applyFont="1" applyFill="1" applyAlignment="1">
      <alignment vertical="top"/>
    </xf>
    <xf numFmtId="0" fontId="42" fillId="0" borderId="0" xfId="0" applyFont="1" applyFill="1" applyAlignment="1">
      <alignment vertical="top"/>
    </xf>
    <xf numFmtId="0" fontId="31" fillId="0" borderId="0" xfId="0" applyFont="1" applyFill="1" applyBorder="1" applyAlignment="1">
      <alignment horizontal="right" vertical="top"/>
    </xf>
    <xf numFmtId="177" fontId="37" fillId="0" borderId="0" xfId="1" applyNumberFormat="1" applyFont="1" applyFill="1" applyAlignment="1">
      <alignment vertical="top"/>
    </xf>
    <xf numFmtId="1" fontId="37" fillId="0" borderId="0" xfId="0" applyNumberFormat="1" applyFont="1" applyFill="1" applyAlignment="1">
      <alignment vertical="top"/>
    </xf>
    <xf numFmtId="0" fontId="37" fillId="0" borderId="0" xfId="0" applyFont="1" applyFill="1" applyAlignment="1">
      <alignment vertical="top"/>
    </xf>
    <xf numFmtId="0" fontId="30" fillId="0" borderId="0" xfId="0" applyFont="1" applyFill="1" applyAlignment="1">
      <alignment horizontal="centerContinuous" vertical="top"/>
    </xf>
    <xf numFmtId="49" fontId="31" fillId="0" borderId="0" xfId="0" applyNumberFormat="1" applyFont="1" applyFill="1" applyAlignment="1">
      <alignment vertical="top"/>
    </xf>
    <xf numFmtId="49" fontId="17" fillId="0" borderId="0" xfId="0" applyNumberFormat="1" applyFont="1" applyFill="1" applyAlignment="1">
      <alignment vertical="top"/>
    </xf>
    <xf numFmtId="0" fontId="31" fillId="0" borderId="39" xfId="10" applyFont="1" applyFill="1" applyBorder="1" applyAlignment="1">
      <alignment vertical="top"/>
    </xf>
    <xf numFmtId="0" fontId="31" fillId="0" borderId="65" xfId="10" applyFont="1" applyFill="1" applyBorder="1" applyAlignment="1">
      <alignment vertical="top"/>
    </xf>
    <xf numFmtId="0" fontId="31" fillId="0" borderId="47" xfId="10" applyFont="1" applyFill="1" applyBorder="1" applyAlignment="1">
      <alignment vertical="top"/>
    </xf>
    <xf numFmtId="0" fontId="31" fillId="0" borderId="0" xfId="0" applyNumberFormat="1" applyFont="1" applyFill="1" applyAlignment="1">
      <alignment vertical="top"/>
    </xf>
    <xf numFmtId="0" fontId="18" fillId="0" borderId="1" xfId="0" applyFont="1" applyFill="1" applyBorder="1" applyAlignment="1">
      <alignment vertical="top"/>
    </xf>
    <xf numFmtId="10" fontId="18" fillId="0" borderId="1" xfId="11" applyNumberFormat="1" applyFont="1" applyFill="1" applyBorder="1" applyAlignment="1">
      <alignment vertical="top"/>
    </xf>
    <xf numFmtId="0" fontId="18" fillId="0" borderId="0" xfId="0" applyNumberFormat="1" applyFont="1" applyFill="1" applyAlignment="1">
      <alignment vertical="top"/>
    </xf>
    <xf numFmtId="0" fontId="37" fillId="0" borderId="0" xfId="0" applyNumberFormat="1" applyFont="1" applyFill="1" applyAlignment="1">
      <alignment vertical="top"/>
    </xf>
    <xf numFmtId="0" fontId="37" fillId="0" borderId="0" xfId="23" applyFont="1" applyFill="1" applyBorder="1" applyAlignment="1">
      <alignment horizontal="right" vertical="top" readingOrder="2"/>
    </xf>
    <xf numFmtId="0" fontId="37" fillId="0" borderId="0" xfId="5" applyFont="1" applyFill="1" applyBorder="1" applyAlignment="1">
      <alignment horizontal="right" vertical="top" readingOrder="2"/>
    </xf>
    <xf numFmtId="0" fontId="37" fillId="0" borderId="0" xfId="23" applyFont="1" applyFill="1" applyBorder="1" applyAlignment="1">
      <alignment horizontal="left" vertical="top" readingOrder="2"/>
    </xf>
    <xf numFmtId="0" fontId="39" fillId="0" borderId="0" xfId="0" applyFont="1" applyFill="1" applyAlignment="1">
      <alignment vertical="top"/>
    </xf>
    <xf numFmtId="0" fontId="30" fillId="2" borderId="19" xfId="0" applyFont="1" applyFill="1" applyBorder="1" applyAlignment="1">
      <alignment horizontal="center" vertical="top"/>
    </xf>
    <xf numFmtId="0" fontId="30" fillId="2" borderId="12" xfId="0" applyFont="1" applyFill="1" applyBorder="1" applyAlignment="1">
      <alignment horizontal="center" vertical="top"/>
    </xf>
    <xf numFmtId="0" fontId="30" fillId="2" borderId="3" xfId="0" applyFont="1" applyFill="1" applyBorder="1" applyAlignment="1">
      <alignment horizontal="center" vertical="top"/>
    </xf>
    <xf numFmtId="0" fontId="30" fillId="2" borderId="16" xfId="0" applyFont="1" applyFill="1" applyBorder="1" applyAlignment="1">
      <alignment horizontal="center" vertical="top"/>
    </xf>
    <xf numFmtId="0" fontId="31" fillId="0" borderId="12" xfId="0" applyFont="1" applyFill="1" applyBorder="1" applyAlignment="1">
      <alignment horizontal="left" vertical="top" indent="1"/>
    </xf>
    <xf numFmtId="0" fontId="30" fillId="0" borderId="62" xfId="0" applyFont="1" applyFill="1" applyBorder="1" applyAlignment="1">
      <alignment horizontal="right" vertical="top" indent="1"/>
    </xf>
    <xf numFmtId="0" fontId="31" fillId="0" borderId="62" xfId="0" applyFont="1" applyFill="1" applyBorder="1" applyAlignment="1">
      <alignment horizontal="right" vertical="top" indent="1"/>
    </xf>
    <xf numFmtId="0" fontId="31" fillId="0" borderId="63" xfId="10" applyFont="1" applyFill="1" applyBorder="1" applyAlignment="1">
      <alignment horizontal="right" vertical="top" indent="1"/>
    </xf>
    <xf numFmtId="1" fontId="31" fillId="0" borderId="0" xfId="0" applyNumberFormat="1" applyFont="1" applyFill="1" applyAlignment="1">
      <alignment vertical="center"/>
    </xf>
    <xf numFmtId="0" fontId="31" fillId="0" borderId="0" xfId="10" applyFont="1" applyFill="1" applyAlignment="1">
      <alignment vertical="center"/>
    </xf>
    <xf numFmtId="49" fontId="45" fillId="0" borderId="7" xfId="1" applyNumberFormat="1" applyFont="1" applyFill="1" applyBorder="1" applyAlignment="1">
      <alignment horizontal="right" vertical="center" indent="1"/>
    </xf>
    <xf numFmtId="49" fontId="31" fillId="0" borderId="4" xfId="1" applyNumberFormat="1" applyFont="1" applyFill="1" applyBorder="1" applyAlignment="1">
      <alignment horizontal="right" vertical="center" indent="1"/>
    </xf>
    <xf numFmtId="1" fontId="31" fillId="0" borderId="35" xfId="0" applyNumberFormat="1" applyFont="1" applyFill="1" applyBorder="1" applyAlignment="1">
      <alignment horizontal="right" vertical="center"/>
    </xf>
    <xf numFmtId="181" fontId="30" fillId="0" borderId="35" xfId="1" applyNumberFormat="1" applyFont="1" applyFill="1" applyBorder="1" applyAlignment="1">
      <alignment vertical="center"/>
    </xf>
    <xf numFmtId="181" fontId="31" fillId="0" borderId="35" xfId="1" applyNumberFormat="1" applyFont="1" applyFill="1" applyBorder="1" applyAlignment="1">
      <alignment vertical="center"/>
    </xf>
    <xf numFmtId="0" fontId="30" fillId="0" borderId="38" xfId="0" applyFont="1" applyFill="1" applyBorder="1" applyAlignment="1">
      <alignment vertical="center"/>
    </xf>
    <xf numFmtId="0" fontId="30" fillId="0" borderId="0" xfId="0" applyFont="1" applyFill="1" applyBorder="1" applyAlignment="1">
      <alignment vertical="center"/>
    </xf>
    <xf numFmtId="0" fontId="30" fillId="0" borderId="45" xfId="0" applyFont="1" applyFill="1" applyBorder="1" applyAlignment="1">
      <alignment vertical="center"/>
    </xf>
    <xf numFmtId="0" fontId="30" fillId="0" borderId="46" xfId="0" applyFont="1" applyFill="1" applyBorder="1" applyAlignment="1">
      <alignment vertical="center"/>
    </xf>
    <xf numFmtId="177" fontId="30" fillId="0" borderId="10" xfId="1" applyNumberFormat="1" applyFont="1" applyFill="1" applyBorder="1" applyAlignment="1">
      <alignment horizontal="right" vertical="center"/>
    </xf>
    <xf numFmtId="177" fontId="30" fillId="0" borderId="38" xfId="1" applyNumberFormat="1" applyFont="1" applyFill="1" applyBorder="1" applyAlignment="1">
      <alignment horizontal="right" vertical="center"/>
    </xf>
    <xf numFmtId="181" fontId="30" fillId="0" borderId="35" xfId="1" applyNumberFormat="1" applyFont="1" applyFill="1" applyBorder="1" applyAlignment="1">
      <alignment horizontal="right" vertical="center"/>
    </xf>
    <xf numFmtId="181" fontId="30" fillId="0" borderId="48" xfId="1" applyNumberFormat="1" applyFont="1" applyFill="1" applyBorder="1" applyAlignment="1">
      <alignment horizontal="right" vertical="center"/>
    </xf>
    <xf numFmtId="177" fontId="31" fillId="0" borderId="38" xfId="1" applyNumberFormat="1" applyFont="1" applyFill="1" applyBorder="1" applyAlignment="1">
      <alignment horizontal="right" vertical="center"/>
    </xf>
    <xf numFmtId="181" fontId="31" fillId="0" borderId="35" xfId="1" applyNumberFormat="1" applyFont="1" applyFill="1" applyBorder="1" applyAlignment="1">
      <alignment horizontal="right" vertical="center"/>
    </xf>
    <xf numFmtId="181" fontId="31" fillId="0" borderId="48" xfId="1" applyNumberFormat="1" applyFont="1" applyFill="1" applyBorder="1" applyAlignment="1">
      <alignment horizontal="right" vertical="center"/>
    </xf>
    <xf numFmtId="0" fontId="31" fillId="0" borderId="12" xfId="0" applyFont="1" applyFill="1" applyBorder="1" applyAlignment="1">
      <alignment horizontal="left" vertical="center"/>
    </xf>
    <xf numFmtId="181" fontId="30" fillId="0" borderId="75" xfId="1" applyNumberFormat="1" applyFont="1" applyFill="1" applyBorder="1" applyAlignment="1">
      <alignment horizontal="right" vertical="center"/>
    </xf>
    <xf numFmtId="181" fontId="30" fillId="0" borderId="34" xfId="1" applyNumberFormat="1" applyFont="1" applyFill="1" applyBorder="1" applyAlignment="1">
      <alignment horizontal="right" vertical="center"/>
    </xf>
    <xf numFmtId="181" fontId="30" fillId="0" borderId="79" xfId="1" applyNumberFormat="1" applyFont="1" applyFill="1" applyBorder="1" applyAlignment="1">
      <alignment horizontal="right" vertical="center"/>
    </xf>
    <xf numFmtId="181" fontId="30" fillId="0" borderId="37" xfId="1" applyNumberFormat="1" applyFont="1" applyFill="1" applyBorder="1" applyAlignment="1">
      <alignment horizontal="right" vertical="center"/>
    </xf>
    <xf numFmtId="181" fontId="30" fillId="0" borderId="44" xfId="1" applyNumberFormat="1" applyFont="1" applyFill="1" applyBorder="1" applyAlignment="1">
      <alignment horizontal="right" vertical="center"/>
    </xf>
    <xf numFmtId="174" fontId="30" fillId="0" borderId="0" xfId="11" applyNumberFormat="1" applyFont="1" applyFill="1" applyAlignment="1">
      <alignment vertical="center"/>
    </xf>
    <xf numFmtId="49" fontId="30" fillId="0" borderId="0" xfId="11" applyNumberFormat="1" applyFont="1" applyFill="1" applyAlignment="1">
      <alignment vertical="center"/>
    </xf>
    <xf numFmtId="2" fontId="30" fillId="0" borderId="0" xfId="11" applyNumberFormat="1" applyFont="1" applyFill="1" applyAlignment="1">
      <alignment vertical="center"/>
    </xf>
    <xf numFmtId="175" fontId="31" fillId="0" borderId="35" xfId="1" applyNumberFormat="1" applyFont="1" applyFill="1" applyBorder="1" applyAlignment="1">
      <alignment horizontal="right" vertical="center"/>
    </xf>
    <xf numFmtId="175" fontId="31" fillId="0" borderId="36" xfId="1" applyNumberFormat="1" applyFont="1" applyFill="1" applyBorder="1" applyAlignment="1">
      <alignment horizontal="right" vertical="center"/>
    </xf>
    <xf numFmtId="175" fontId="27" fillId="0" borderId="36" xfId="1" applyNumberFormat="1" applyFont="1" applyFill="1" applyBorder="1" applyAlignment="1">
      <alignment horizontal="right" vertical="center"/>
    </xf>
    <xf numFmtId="175" fontId="30" fillId="0" borderId="36" xfId="1" applyNumberFormat="1" applyFont="1" applyFill="1" applyBorder="1" applyAlignment="1">
      <alignment vertical="center"/>
    </xf>
    <xf numFmtId="175" fontId="31" fillId="0" borderId="36" xfId="1" applyNumberFormat="1" applyFont="1" applyFill="1" applyBorder="1" applyAlignment="1">
      <alignment vertical="center"/>
    </xf>
    <xf numFmtId="170" fontId="30" fillId="0" borderId="0" xfId="1" applyNumberFormat="1" applyFont="1" applyFill="1" applyAlignment="1">
      <alignment vertical="center"/>
    </xf>
    <xf numFmtId="180" fontId="31" fillId="0" borderId="35" xfId="1" applyNumberFormat="1" applyFont="1" applyFill="1" applyBorder="1" applyAlignment="1">
      <alignment horizontal="right" vertical="center"/>
    </xf>
    <xf numFmtId="171" fontId="30" fillId="0" borderId="0" xfId="11" applyNumberFormat="1" applyFont="1" applyFill="1" applyAlignment="1">
      <alignment vertical="center"/>
    </xf>
    <xf numFmtId="168" fontId="31" fillId="0" borderId="35" xfId="10" applyNumberFormat="1" applyFont="1" applyFill="1" applyBorder="1" applyAlignment="1">
      <alignment horizontal="right" vertical="center"/>
    </xf>
    <xf numFmtId="175" fontId="27" fillId="0" borderId="35" xfId="1" applyNumberFormat="1" applyFont="1" applyFill="1" applyBorder="1" applyAlignment="1">
      <alignment horizontal="right" vertical="center"/>
    </xf>
    <xf numFmtId="175" fontId="46" fillId="0" borderId="36" xfId="1" applyNumberFormat="1" applyFont="1" applyFill="1" applyBorder="1" applyAlignment="1">
      <alignment vertical="center"/>
    </xf>
    <xf numFmtId="182" fontId="31" fillId="0" borderId="35" xfId="1" applyNumberFormat="1" applyFont="1" applyFill="1" applyBorder="1" applyAlignment="1">
      <alignment horizontal="right" vertical="center"/>
    </xf>
    <xf numFmtId="0" fontId="30" fillId="0" borderId="76" xfId="0" applyFont="1" applyFill="1" applyBorder="1" applyAlignment="1">
      <alignment horizontal="right" vertical="center" indent="1"/>
    </xf>
    <xf numFmtId="0" fontId="30" fillId="0" borderId="26" xfId="0" applyFont="1" applyFill="1" applyBorder="1" applyAlignment="1">
      <alignment horizontal="right" vertical="center" indent="1"/>
    </xf>
    <xf numFmtId="0" fontId="31" fillId="0" borderId="7" xfId="0" applyFont="1" applyFill="1" applyBorder="1" applyAlignment="1">
      <alignment horizontal="right" vertical="center" indent="2"/>
    </xf>
    <xf numFmtId="0" fontId="30" fillId="0" borderId="77" xfId="0" applyFont="1" applyFill="1" applyBorder="1" applyAlignment="1">
      <alignment horizontal="left" vertical="center" indent="1"/>
    </xf>
    <xf numFmtId="0" fontId="30" fillId="0" borderId="16" xfId="0" applyFont="1" applyFill="1" applyBorder="1" applyAlignment="1">
      <alignment horizontal="left" vertical="center" indent="1"/>
    </xf>
    <xf numFmtId="0" fontId="31" fillId="0" borderId="12" xfId="0" applyFont="1" applyFill="1" applyBorder="1" applyAlignment="1">
      <alignment horizontal="left" vertical="center" indent="2"/>
    </xf>
    <xf numFmtId="177" fontId="30" fillId="0" borderId="45" xfId="1" applyNumberFormat="1" applyFont="1" applyFill="1" applyBorder="1" applyAlignment="1">
      <alignment horizontal="right" vertical="center"/>
    </xf>
    <xf numFmtId="177" fontId="30" fillId="0" borderId="46" xfId="1" applyNumberFormat="1" applyFont="1" applyFill="1" applyBorder="1" applyAlignment="1">
      <alignment horizontal="right" vertical="center"/>
    </xf>
    <xf numFmtId="177" fontId="31" fillId="0" borderId="45" xfId="1" applyNumberFormat="1" applyFont="1" applyFill="1" applyBorder="1" applyAlignment="1">
      <alignment horizontal="right" vertical="center"/>
    </xf>
    <xf numFmtId="177" fontId="31" fillId="0" borderId="46" xfId="1" applyNumberFormat="1" applyFont="1" applyFill="1" applyBorder="1" applyAlignment="1">
      <alignment horizontal="right" vertical="center"/>
    </xf>
    <xf numFmtId="0" fontId="16" fillId="0" borderId="0" xfId="0" applyFont="1" applyFill="1" applyAlignment="1">
      <alignment vertical="center"/>
    </xf>
    <xf numFmtId="0" fontId="31" fillId="0" borderId="35" xfId="0" applyFont="1" applyFill="1" applyBorder="1" applyAlignment="1">
      <alignment vertical="center"/>
    </xf>
    <xf numFmtId="0" fontId="31" fillId="0" borderId="36" xfId="0" applyFont="1" applyFill="1" applyBorder="1" applyAlignment="1">
      <alignment vertical="center"/>
    </xf>
    <xf numFmtId="0" fontId="27" fillId="0" borderId="36" xfId="0" applyFont="1" applyFill="1" applyBorder="1" applyAlignment="1">
      <alignment vertical="center"/>
    </xf>
    <xf numFmtId="0" fontId="46" fillId="0" borderId="36" xfId="0" applyFont="1" applyFill="1" applyBorder="1" applyAlignment="1">
      <alignment vertical="center"/>
    </xf>
    <xf numFmtId="177" fontId="46" fillId="0" borderId="36" xfId="1" applyNumberFormat="1" applyFont="1" applyFill="1" applyBorder="1" applyAlignment="1">
      <alignment horizontal="right" vertical="center"/>
    </xf>
    <xf numFmtId="181" fontId="30" fillId="0" borderId="36" xfId="1" applyNumberFormat="1" applyFont="1" applyFill="1" applyBorder="1" applyAlignment="1">
      <alignment horizontal="right" vertical="center"/>
    </xf>
    <xf numFmtId="2" fontId="30" fillId="0" borderId="0" xfId="0" applyNumberFormat="1" applyFont="1" applyFill="1" applyAlignment="1">
      <alignment vertical="center"/>
    </xf>
    <xf numFmtId="3" fontId="31" fillId="0" borderId="35" xfId="1" applyNumberFormat="1" applyFont="1" applyFill="1" applyBorder="1" applyAlignment="1">
      <alignment horizontal="right" vertical="center"/>
    </xf>
    <xf numFmtId="177" fontId="27" fillId="0" borderId="36" xfId="1" applyNumberFormat="1" applyFont="1" applyFill="1" applyBorder="1" applyAlignment="1">
      <alignment horizontal="right" vertical="center"/>
    </xf>
    <xf numFmtId="181" fontId="31" fillId="0" borderId="36" xfId="1" applyNumberFormat="1" applyFont="1" applyFill="1" applyBorder="1" applyAlignment="1">
      <alignment horizontal="right" vertical="center"/>
    </xf>
    <xf numFmtId="3" fontId="31" fillId="0" borderId="36" xfId="1" applyNumberFormat="1" applyFont="1" applyFill="1" applyBorder="1" applyAlignment="1">
      <alignment horizontal="right" vertical="center"/>
    </xf>
    <xf numFmtId="3" fontId="27" fillId="0" borderId="36" xfId="1" applyNumberFormat="1" applyFont="1" applyFill="1" applyBorder="1" applyAlignment="1">
      <alignment horizontal="right" vertical="center"/>
    </xf>
    <xf numFmtId="3" fontId="46" fillId="0" borderId="36" xfId="1" applyNumberFormat="1" applyFont="1" applyFill="1" applyBorder="1" applyAlignment="1">
      <alignment horizontal="right" vertical="center"/>
    </xf>
    <xf numFmtId="175" fontId="30" fillId="0" borderId="30" xfId="1" applyNumberFormat="1" applyFont="1" applyFill="1" applyBorder="1" applyAlignment="1">
      <alignment vertical="center"/>
    </xf>
    <xf numFmtId="175" fontId="30" fillId="0" borderId="30" xfId="1" applyNumberFormat="1" applyFont="1" applyFill="1" applyBorder="1" applyAlignment="1">
      <alignment horizontal="right" vertical="center"/>
    </xf>
    <xf numFmtId="175" fontId="30" fillId="0" borderId="31" xfId="1" applyNumberFormat="1" applyFont="1" applyFill="1" applyBorder="1" applyAlignment="1">
      <alignment horizontal="right" vertical="center"/>
    </xf>
    <xf numFmtId="175" fontId="46" fillId="0" borderId="31" xfId="1" applyNumberFormat="1" applyFont="1" applyFill="1" applyBorder="1" applyAlignment="1">
      <alignment horizontal="right" vertical="center"/>
    </xf>
    <xf numFmtId="181" fontId="30" fillId="0" borderId="31" xfId="1" applyNumberFormat="1" applyFont="1" applyFill="1" applyBorder="1" applyAlignment="1">
      <alignment horizontal="right" vertical="center"/>
    </xf>
    <xf numFmtId="0" fontId="30" fillId="0" borderId="61" xfId="0" applyFont="1" applyFill="1" applyBorder="1" applyAlignment="1">
      <alignment vertical="center"/>
    </xf>
    <xf numFmtId="175" fontId="31" fillId="0" borderId="35" xfId="1" applyNumberFormat="1" applyFont="1" applyFill="1" applyBorder="1" applyAlignment="1">
      <alignment vertical="center"/>
    </xf>
    <xf numFmtId="175" fontId="31" fillId="0" borderId="35" xfId="1" applyNumberFormat="1" applyFont="1" applyFill="1" applyBorder="1" applyAlignment="1">
      <alignment horizontal="center" vertical="center"/>
    </xf>
    <xf numFmtId="175" fontId="31" fillId="0" borderId="36" xfId="1" applyNumberFormat="1" applyFont="1" applyFill="1" applyBorder="1" applyAlignment="1">
      <alignment horizontal="center" vertical="center"/>
    </xf>
    <xf numFmtId="175" fontId="27" fillId="0" borderId="36" xfId="1" applyNumberFormat="1" applyFont="1" applyFill="1" applyBorder="1" applyAlignment="1">
      <alignment horizontal="center" vertical="center"/>
    </xf>
    <xf numFmtId="181" fontId="31" fillId="0" borderId="36" xfId="1" applyNumberFormat="1" applyFont="1" applyFill="1" applyBorder="1" applyAlignment="1">
      <alignment horizontal="center" vertical="center"/>
    </xf>
    <xf numFmtId="175" fontId="30" fillId="0" borderId="35" xfId="1" applyNumberFormat="1" applyFont="1" applyFill="1" applyBorder="1" applyAlignment="1">
      <alignment vertical="center"/>
    </xf>
    <xf numFmtId="181" fontId="30" fillId="0" borderId="36" xfId="1" applyNumberFormat="1" applyFont="1" applyFill="1" applyBorder="1" applyAlignment="1">
      <alignment vertical="center"/>
    </xf>
    <xf numFmtId="175" fontId="30" fillId="0" borderId="35" xfId="1" applyNumberFormat="1" applyFont="1" applyFill="1" applyBorder="1" applyAlignment="1">
      <alignment horizontal="right" vertical="center"/>
    </xf>
    <xf numFmtId="175" fontId="30" fillId="0" borderId="36" xfId="1" applyNumberFormat="1" applyFont="1" applyFill="1" applyBorder="1" applyAlignment="1">
      <alignment horizontal="right" vertical="center"/>
    </xf>
    <xf numFmtId="175" fontId="46" fillId="0" borderId="36" xfId="1" applyNumberFormat="1" applyFont="1" applyFill="1" applyBorder="1" applyAlignment="1">
      <alignment horizontal="right" vertical="center"/>
    </xf>
    <xf numFmtId="180" fontId="30" fillId="0" borderId="36" xfId="1" applyNumberFormat="1" applyFont="1" applyFill="1" applyBorder="1" applyAlignment="1">
      <alignment horizontal="right" vertical="center"/>
    </xf>
    <xf numFmtId="180" fontId="31" fillId="0" borderId="36" xfId="1" applyNumberFormat="1" applyFont="1" applyFill="1" applyBorder="1" applyAlignment="1">
      <alignment horizontal="right" vertical="center"/>
    </xf>
    <xf numFmtId="180" fontId="30" fillId="0" borderId="31" xfId="1" applyNumberFormat="1" applyFont="1" applyFill="1" applyBorder="1" applyAlignment="1">
      <alignment horizontal="right" vertical="center"/>
    </xf>
    <xf numFmtId="175" fontId="31" fillId="0" borderId="19" xfId="1" applyNumberFormat="1" applyFont="1" applyFill="1" applyBorder="1" applyAlignment="1">
      <alignment horizontal="right" vertical="center"/>
    </xf>
    <xf numFmtId="175" fontId="31" fillId="0" borderId="24" xfId="1" applyNumberFormat="1" applyFont="1" applyFill="1" applyBorder="1" applyAlignment="1">
      <alignment horizontal="right" vertical="center"/>
    </xf>
    <xf numFmtId="175" fontId="27" fillId="0" borderId="24" xfId="1" applyNumberFormat="1" applyFont="1" applyFill="1" applyBorder="1" applyAlignment="1">
      <alignment horizontal="right" vertical="center"/>
    </xf>
    <xf numFmtId="180" fontId="31" fillId="0" borderId="24" xfId="1" applyNumberFormat="1" applyFont="1" applyFill="1" applyBorder="1" applyAlignment="1">
      <alignment horizontal="right" vertical="center"/>
    </xf>
    <xf numFmtId="0" fontId="45" fillId="0" borderId="7" xfId="0" applyFont="1" applyFill="1" applyBorder="1" applyAlignment="1">
      <alignment horizontal="right" vertical="center" wrapText="1" indent="1"/>
    </xf>
    <xf numFmtId="0" fontId="30" fillId="0" borderId="61" xfId="0" applyFont="1" applyFill="1" applyBorder="1" applyAlignment="1">
      <alignment horizontal="left" vertical="center" indent="1"/>
    </xf>
    <xf numFmtId="168" fontId="30" fillId="0" borderId="0" xfId="0" applyNumberFormat="1" applyFont="1" applyFill="1" applyAlignment="1">
      <alignment vertical="center"/>
    </xf>
    <xf numFmtId="173" fontId="31" fillId="0" borderId="36" xfId="1" applyNumberFormat="1" applyFont="1" applyFill="1" applyBorder="1" applyAlignment="1">
      <alignment horizontal="right" vertical="center"/>
    </xf>
    <xf numFmtId="0" fontId="30" fillId="0" borderId="61" xfId="0" applyFont="1" applyFill="1" applyBorder="1" applyAlignment="1">
      <alignment horizontal="left" vertical="center"/>
    </xf>
    <xf numFmtId="182" fontId="30" fillId="0" borderId="36" xfId="1" applyNumberFormat="1" applyFont="1" applyFill="1" applyBorder="1" applyAlignment="1">
      <alignment horizontal="right" vertical="center"/>
    </xf>
    <xf numFmtId="182" fontId="31" fillId="0" borderId="36" xfId="1" applyNumberFormat="1" applyFont="1" applyFill="1" applyBorder="1" applyAlignment="1">
      <alignment horizontal="right" vertical="center"/>
    </xf>
    <xf numFmtId="175" fontId="30" fillId="0" borderId="19" xfId="1" applyNumberFormat="1" applyFont="1" applyFill="1" applyBorder="1" applyAlignment="1">
      <alignment horizontal="right" vertical="center"/>
    </xf>
    <xf numFmtId="175" fontId="30" fillId="0" borderId="24" xfId="1" applyNumberFormat="1" applyFont="1" applyFill="1" applyBorder="1" applyAlignment="1">
      <alignment horizontal="right" vertical="center"/>
    </xf>
    <xf numFmtId="175" fontId="46" fillId="0" borderId="24" xfId="1" applyNumberFormat="1" applyFont="1" applyFill="1" applyBorder="1" applyAlignment="1">
      <alignment horizontal="right" vertical="center"/>
    </xf>
    <xf numFmtId="175" fontId="46" fillId="0" borderId="35" xfId="1" applyNumberFormat="1" applyFont="1" applyFill="1" applyBorder="1" applyAlignment="1">
      <alignment horizontal="right" vertical="center"/>
    </xf>
    <xf numFmtId="173" fontId="30" fillId="0" borderId="31" xfId="1" applyNumberFormat="1" applyFont="1" applyFill="1" applyBorder="1" applyAlignment="1">
      <alignment horizontal="right" vertical="center"/>
    </xf>
    <xf numFmtId="0" fontId="30" fillId="0" borderId="18" xfId="0" applyFont="1" applyFill="1" applyBorder="1" applyAlignment="1">
      <alignment horizontal="right" vertical="center" indent="1"/>
    </xf>
    <xf numFmtId="0" fontId="30" fillId="0" borderId="14" xfId="0" applyFont="1" applyFill="1" applyBorder="1" applyAlignment="1">
      <alignment horizontal="left"/>
    </xf>
    <xf numFmtId="0" fontId="30" fillId="0" borderId="20" xfId="0" applyFont="1" applyFill="1" applyBorder="1" applyAlignment="1">
      <alignment horizontal="left" vertical="center" indent="1"/>
    </xf>
    <xf numFmtId="177" fontId="30" fillId="0" borderId="48" xfId="1" applyNumberFormat="1" applyFont="1" applyFill="1" applyBorder="1" applyAlignment="1">
      <alignment horizontal="right" vertical="center"/>
    </xf>
    <xf numFmtId="177" fontId="31" fillId="0" borderId="48" xfId="1" applyNumberFormat="1" applyFont="1" applyFill="1" applyBorder="1" applyAlignment="1">
      <alignment horizontal="right" vertical="center"/>
    </xf>
    <xf numFmtId="0" fontId="45" fillId="0" borderId="62" xfId="0" applyFont="1" applyFill="1" applyBorder="1" applyAlignment="1">
      <alignment horizontal="right" vertical="center" indent="1"/>
    </xf>
    <xf numFmtId="0" fontId="30" fillId="0" borderId="62" xfId="0" applyFont="1" applyFill="1" applyBorder="1" applyAlignment="1">
      <alignment horizontal="right" vertical="center" indent="1"/>
    </xf>
    <xf numFmtId="0" fontId="31" fillId="0" borderId="62" xfId="0" applyFont="1" applyFill="1" applyBorder="1" applyAlignment="1">
      <alignment horizontal="right" vertical="center" indent="1"/>
    </xf>
    <xf numFmtId="0" fontId="31" fillId="0" borderId="62" xfId="0" applyFont="1" applyFill="1" applyBorder="1" applyAlignment="1">
      <alignment horizontal="right" vertical="center" indent="2"/>
    </xf>
    <xf numFmtId="1" fontId="30" fillId="0" borderId="35" xfId="0" applyNumberFormat="1" applyFont="1" applyFill="1" applyBorder="1" applyAlignment="1">
      <alignment horizontal="right" vertical="center"/>
    </xf>
    <xf numFmtId="1" fontId="30" fillId="0" borderId="45" xfId="0" applyNumberFormat="1" applyFont="1" applyFill="1" applyBorder="1" applyAlignment="1">
      <alignment horizontal="right" vertical="center"/>
    </xf>
    <xf numFmtId="1" fontId="30" fillId="0" borderId="38" xfId="0" applyNumberFormat="1" applyFont="1" applyFill="1" applyBorder="1" applyAlignment="1">
      <alignment horizontal="right" vertical="center"/>
    </xf>
    <xf numFmtId="1" fontId="30" fillId="0" borderId="46" xfId="0" applyNumberFormat="1" applyFont="1" applyFill="1" applyBorder="1" applyAlignment="1">
      <alignment horizontal="right" vertical="center"/>
    </xf>
    <xf numFmtId="181" fontId="31" fillId="0" borderId="10" xfId="1" applyNumberFormat="1" applyFont="1" applyFill="1" applyBorder="1" applyAlignment="1">
      <alignment horizontal="right" vertical="center"/>
    </xf>
    <xf numFmtId="181" fontId="30" fillId="0" borderId="10" xfId="1" applyNumberFormat="1" applyFont="1" applyFill="1" applyBorder="1" applyAlignment="1">
      <alignment horizontal="right" vertical="center"/>
    </xf>
    <xf numFmtId="181" fontId="30" fillId="0" borderId="45" xfId="1" applyNumberFormat="1" applyFont="1" applyFill="1" applyBorder="1" applyAlignment="1">
      <alignment vertical="center"/>
    </xf>
    <xf numFmtId="181" fontId="30" fillId="0" borderId="38" xfId="1" applyNumberFormat="1" applyFont="1" applyFill="1" applyBorder="1" applyAlignment="1">
      <alignment vertical="center"/>
    </xf>
    <xf numFmtId="181" fontId="30" fillId="0" borderId="48" xfId="1" applyNumberFormat="1" applyFont="1" applyFill="1" applyBorder="1" applyAlignment="1">
      <alignment vertical="center"/>
    </xf>
    <xf numFmtId="181" fontId="30" fillId="0" borderId="46" xfId="1" applyNumberFormat="1" applyFont="1" applyFill="1" applyBorder="1" applyAlignment="1">
      <alignment vertical="center"/>
    </xf>
    <xf numFmtId="0" fontId="30" fillId="0" borderId="0" xfId="6" applyFont="1" applyFill="1" applyAlignment="1">
      <alignment vertical="center"/>
    </xf>
    <xf numFmtId="177" fontId="30" fillId="0" borderId="30" xfId="1" applyNumberFormat="1" applyFont="1" applyFill="1" applyBorder="1" applyAlignment="1">
      <alignment horizontal="right" vertical="center"/>
    </xf>
    <xf numFmtId="177" fontId="30" fillId="0" borderId="65" xfId="1" applyNumberFormat="1" applyFont="1" applyFill="1" applyBorder="1" applyAlignment="1">
      <alignment horizontal="right" vertical="center"/>
    </xf>
    <xf numFmtId="177" fontId="30" fillId="0" borderId="39" xfId="1" applyNumberFormat="1" applyFont="1" applyFill="1" applyBorder="1" applyAlignment="1">
      <alignment horizontal="right" vertical="center"/>
    </xf>
    <xf numFmtId="177" fontId="30" fillId="0" borderId="47" xfId="1" applyNumberFormat="1" applyFont="1" applyFill="1" applyBorder="1" applyAlignment="1">
      <alignment horizontal="right" vertical="center"/>
    </xf>
    <xf numFmtId="177" fontId="30" fillId="0" borderId="64" xfId="1" applyNumberFormat="1" applyFont="1" applyFill="1" applyBorder="1" applyAlignment="1">
      <alignment horizontal="right" vertical="center"/>
    </xf>
    <xf numFmtId="177" fontId="30" fillId="0" borderId="32" xfId="1" applyNumberFormat="1" applyFont="1" applyFill="1" applyBorder="1" applyAlignment="1">
      <alignment horizontal="right" vertical="center"/>
    </xf>
    <xf numFmtId="177" fontId="18" fillId="0" borderId="0" xfId="1" applyNumberFormat="1" applyFont="1" applyFill="1" applyAlignment="1">
      <alignment horizontal="center" vertical="center"/>
    </xf>
    <xf numFmtId="0" fontId="18" fillId="0" borderId="0" xfId="0" applyFont="1" applyFill="1" applyAlignment="1">
      <alignment vertical="center"/>
    </xf>
    <xf numFmtId="0" fontId="31" fillId="0" borderId="7" xfId="6" applyFont="1" applyFill="1" applyBorder="1" applyAlignment="1">
      <alignment horizontal="right" vertical="center" indent="1"/>
    </xf>
    <xf numFmtId="0" fontId="31" fillId="0" borderId="7" xfId="4" applyFont="1" applyFill="1" applyBorder="1" applyAlignment="1">
      <alignment horizontal="right" vertical="center" indent="1"/>
    </xf>
    <xf numFmtId="0" fontId="31" fillId="0" borderId="12" xfId="18" applyFont="1" applyFill="1" applyBorder="1" applyAlignment="1">
      <alignment horizontal="left" vertical="center" indent="2"/>
    </xf>
    <xf numFmtId="0" fontId="30" fillId="0" borderId="12" xfId="6" applyFont="1" applyFill="1" applyBorder="1" applyAlignment="1">
      <alignment horizontal="left" vertical="center" indent="1"/>
    </xf>
    <xf numFmtId="0" fontId="45" fillId="0" borderId="7" xfId="10" applyFont="1" applyFill="1" applyBorder="1" applyAlignment="1">
      <alignment horizontal="right" vertical="center" indent="1"/>
    </xf>
    <xf numFmtId="0" fontId="30" fillId="0" borderId="7" xfId="10" applyFont="1" applyFill="1" applyBorder="1" applyAlignment="1">
      <alignment horizontal="right" vertical="center" indent="1"/>
    </xf>
    <xf numFmtId="0" fontId="31" fillId="0" borderId="7" xfId="10" applyFont="1" applyFill="1" applyBorder="1" applyAlignment="1">
      <alignment horizontal="right" vertical="center" indent="1"/>
    </xf>
    <xf numFmtId="0" fontId="16" fillId="0" borderId="8" xfId="10" applyFont="1" applyFill="1" applyBorder="1" applyAlignment="1">
      <alignment horizontal="right" vertical="center" indent="1"/>
    </xf>
    <xf numFmtId="0" fontId="45" fillId="0" borderId="12" xfId="10" applyFont="1" applyFill="1" applyBorder="1" applyAlignment="1">
      <alignment horizontal="left" vertical="center" indent="1" readingOrder="1"/>
    </xf>
    <xf numFmtId="0" fontId="31" fillId="0" borderId="12" xfId="10" applyFont="1" applyFill="1" applyBorder="1" applyAlignment="1">
      <alignment horizontal="left" vertical="center" indent="1"/>
    </xf>
    <xf numFmtId="0" fontId="31" fillId="0" borderId="12" xfId="10" applyFont="1" applyFill="1" applyBorder="1" applyAlignment="1">
      <alignment horizontal="left" vertical="center" indent="2"/>
    </xf>
    <xf numFmtId="0" fontId="31" fillId="0" borderId="7" xfId="10" applyFont="1" applyFill="1" applyBorder="1" applyAlignment="1">
      <alignment horizontal="right" vertical="center" indent="2"/>
    </xf>
    <xf numFmtId="0" fontId="31" fillId="0" borderId="12" xfId="18" applyFont="1" applyFill="1" applyBorder="1" applyAlignment="1">
      <alignment horizontal="left" vertical="center" indent="1"/>
    </xf>
    <xf numFmtId="1" fontId="30" fillId="0" borderId="46" xfId="0" applyNumberFormat="1" applyFont="1" applyFill="1" applyBorder="1" applyAlignment="1">
      <alignment vertical="center"/>
    </xf>
    <xf numFmtId="1" fontId="30" fillId="0" borderId="45" xfId="0" applyNumberFormat="1" applyFont="1" applyFill="1" applyBorder="1" applyAlignment="1">
      <alignment vertical="center"/>
    </xf>
    <xf numFmtId="1" fontId="30" fillId="0" borderId="38" xfId="0" applyNumberFormat="1" applyFont="1" applyFill="1" applyBorder="1" applyAlignment="1">
      <alignment vertical="center"/>
    </xf>
    <xf numFmtId="1" fontId="30" fillId="0" borderId="0" xfId="6" applyNumberFormat="1" applyFont="1" applyFill="1" applyAlignment="1">
      <alignment vertical="center"/>
    </xf>
    <xf numFmtId="0" fontId="31" fillId="0" borderId="0" xfId="6" applyFont="1" applyFill="1" applyAlignment="1">
      <alignment vertical="center"/>
    </xf>
    <xf numFmtId="0" fontId="30" fillId="0" borderId="0" xfId="6" applyFont="1" applyFill="1" applyBorder="1" applyAlignment="1">
      <alignment vertical="center"/>
    </xf>
    <xf numFmtId="181" fontId="30" fillId="0" borderId="30" xfId="1" applyNumberFormat="1" applyFont="1" applyFill="1" applyBorder="1" applyAlignment="1">
      <alignment horizontal="right" vertical="center"/>
    </xf>
    <xf numFmtId="181" fontId="30" fillId="0" borderId="32" xfId="1" applyNumberFormat="1" applyFont="1" applyFill="1" applyBorder="1" applyAlignment="1">
      <alignment horizontal="right" vertical="center"/>
    </xf>
    <xf numFmtId="181" fontId="30" fillId="0" borderId="65" xfId="1" applyNumberFormat="1" applyFont="1" applyFill="1" applyBorder="1" applyAlignment="1">
      <alignment horizontal="right" vertical="center"/>
    </xf>
    <xf numFmtId="181" fontId="30" fillId="0" borderId="39" xfId="1" applyNumberFormat="1" applyFont="1" applyFill="1" applyBorder="1" applyAlignment="1">
      <alignment horizontal="right" vertical="center"/>
    </xf>
    <xf numFmtId="0" fontId="30" fillId="0" borderId="35" xfId="6" applyFont="1" applyFill="1" applyBorder="1" applyAlignment="1">
      <alignment vertical="center"/>
    </xf>
    <xf numFmtId="0" fontId="30" fillId="0" borderId="45" xfId="6" applyFont="1" applyFill="1" applyBorder="1" applyAlignment="1">
      <alignment vertical="center"/>
    </xf>
    <xf numFmtId="0" fontId="30" fillId="0" borderId="38" xfId="6" applyFont="1" applyFill="1" applyBorder="1" applyAlignment="1">
      <alignment vertical="center"/>
    </xf>
    <xf numFmtId="0" fontId="30" fillId="0" borderId="46" xfId="6" applyFont="1" applyFill="1" applyBorder="1" applyAlignment="1">
      <alignment vertical="center"/>
    </xf>
    <xf numFmtId="1" fontId="31" fillId="0" borderId="45" xfId="6" applyNumberFormat="1" applyFont="1" applyFill="1" applyBorder="1" applyAlignment="1">
      <alignment horizontal="right" vertical="center"/>
    </xf>
    <xf numFmtId="1" fontId="31" fillId="0" borderId="38" xfId="6" applyNumberFormat="1" applyFont="1" applyFill="1" applyBorder="1" applyAlignment="1">
      <alignment horizontal="right" vertical="center"/>
    </xf>
    <xf numFmtId="1" fontId="31" fillId="0" borderId="46" xfId="6" applyNumberFormat="1" applyFont="1" applyFill="1" applyBorder="1" applyAlignment="1">
      <alignment horizontal="right" vertical="center"/>
    </xf>
    <xf numFmtId="1" fontId="31" fillId="0" borderId="0" xfId="6" applyNumberFormat="1" applyFont="1" applyFill="1" applyAlignment="1">
      <alignment vertical="center"/>
    </xf>
    <xf numFmtId="0" fontId="30" fillId="0" borderId="8" xfId="6" applyFont="1" applyFill="1" applyBorder="1" applyAlignment="1">
      <alignment horizontal="right" vertical="center"/>
    </xf>
    <xf numFmtId="181" fontId="17" fillId="0" borderId="65" xfId="1" applyNumberFormat="1" applyFont="1" applyFill="1" applyBorder="1" applyAlignment="1">
      <alignment horizontal="right" vertical="center"/>
    </xf>
    <xf numFmtId="181" fontId="17" fillId="0" borderId="39" xfId="1" applyNumberFormat="1" applyFont="1" applyFill="1" applyBorder="1" applyAlignment="1">
      <alignment horizontal="right" vertical="center"/>
    </xf>
    <xf numFmtId="181" fontId="17" fillId="0" borderId="47" xfId="1" applyNumberFormat="1" applyFont="1" applyFill="1" applyBorder="1" applyAlignment="1">
      <alignment horizontal="right" vertical="center"/>
    </xf>
    <xf numFmtId="0" fontId="17" fillId="0" borderId="61" xfId="6" applyFont="1" applyFill="1" applyBorder="1" applyAlignment="1">
      <alignment horizontal="left" vertical="center"/>
    </xf>
    <xf numFmtId="1" fontId="16" fillId="0" borderId="0" xfId="6" applyNumberFormat="1" applyFont="1" applyFill="1" applyAlignment="1">
      <alignment vertical="center"/>
    </xf>
    <xf numFmtId="0" fontId="16" fillId="0" borderId="0" xfId="6" applyFont="1" applyFill="1" applyAlignment="1">
      <alignment vertical="center"/>
    </xf>
    <xf numFmtId="1" fontId="17" fillId="0" borderId="0" xfId="6" applyNumberFormat="1" applyFont="1" applyFill="1" applyAlignment="1">
      <alignment vertical="center"/>
    </xf>
    <xf numFmtId="0" fontId="30" fillId="0" borderId="35" xfId="18" applyFont="1" applyFill="1" applyBorder="1" applyAlignment="1">
      <alignment vertical="center"/>
    </xf>
    <xf numFmtId="1" fontId="30" fillId="0" borderId="46" xfId="18" applyNumberFormat="1" applyFont="1" applyFill="1" applyBorder="1" applyAlignment="1">
      <alignment vertical="center"/>
    </xf>
    <xf numFmtId="1" fontId="30" fillId="0" borderId="45" xfId="18" applyNumberFormat="1" applyFont="1" applyFill="1" applyBorder="1" applyAlignment="1">
      <alignment vertical="center"/>
    </xf>
    <xf numFmtId="1" fontId="30" fillId="0" borderId="38" xfId="18" applyNumberFormat="1" applyFont="1" applyFill="1" applyBorder="1" applyAlignment="1">
      <alignment vertical="center"/>
    </xf>
    <xf numFmtId="0" fontId="30" fillId="0" borderId="0" xfId="18" applyFont="1" applyFill="1" applyAlignment="1">
      <alignment vertical="center"/>
    </xf>
    <xf numFmtId="1" fontId="30" fillId="0" borderId="35" xfId="18" applyNumberFormat="1" applyFont="1" applyFill="1" applyBorder="1" applyAlignment="1">
      <alignment horizontal="right" vertical="center"/>
    </xf>
    <xf numFmtId="1" fontId="30" fillId="0" borderId="45" xfId="18" applyNumberFormat="1" applyFont="1" applyFill="1" applyBorder="1" applyAlignment="1">
      <alignment horizontal="right" vertical="center"/>
    </xf>
    <xf numFmtId="1" fontId="30" fillId="0" borderId="38" xfId="18" applyNumberFormat="1" applyFont="1" applyFill="1" applyBorder="1" applyAlignment="1">
      <alignment horizontal="right" vertical="center"/>
    </xf>
    <xf numFmtId="1" fontId="30" fillId="0" borderId="46" xfId="18" applyNumberFormat="1" applyFont="1" applyFill="1" applyBorder="1" applyAlignment="1">
      <alignment horizontal="right" vertical="center"/>
    </xf>
    <xf numFmtId="1" fontId="30" fillId="0" borderId="0" xfId="18" applyNumberFormat="1" applyFont="1" applyFill="1" applyAlignment="1">
      <alignment vertical="center"/>
    </xf>
    <xf numFmtId="0" fontId="30" fillId="0" borderId="0" xfId="18" applyFont="1" applyFill="1" applyBorder="1" applyAlignment="1">
      <alignment vertical="center"/>
    </xf>
    <xf numFmtId="0" fontId="45" fillId="0" borderId="7" xfId="18" applyFont="1" applyFill="1" applyBorder="1" applyAlignment="1">
      <alignment horizontal="right" vertical="center" indent="1"/>
    </xf>
    <xf numFmtId="0" fontId="30" fillId="0" borderId="7" xfId="18" applyFont="1" applyFill="1" applyBorder="1" applyAlignment="1">
      <alignment horizontal="right" vertical="center" indent="1"/>
    </xf>
    <xf numFmtId="49" fontId="30" fillId="0" borderId="76" xfId="1" applyNumberFormat="1" applyFont="1" applyFill="1" applyBorder="1" applyAlignment="1">
      <alignment horizontal="right" vertical="center" indent="1"/>
    </xf>
    <xf numFmtId="49" fontId="30" fillId="0" borderId="26" xfId="1" applyNumberFormat="1" applyFont="1" applyFill="1" applyBorder="1" applyAlignment="1">
      <alignment horizontal="right" vertical="center" indent="1"/>
    </xf>
    <xf numFmtId="0" fontId="30" fillId="0" borderId="8" xfId="18" applyFont="1" applyFill="1" applyBorder="1" applyAlignment="1">
      <alignment horizontal="right" indent="1"/>
    </xf>
    <xf numFmtId="49" fontId="31" fillId="0" borderId="7" xfId="1" applyNumberFormat="1" applyFont="1" applyFill="1" applyBorder="1" applyAlignment="1">
      <alignment horizontal="right" vertical="center" indent="2"/>
    </xf>
    <xf numFmtId="0" fontId="45" fillId="0" borderId="12" xfId="18" applyFont="1" applyFill="1" applyBorder="1" applyAlignment="1">
      <alignment horizontal="left" vertical="center" indent="1"/>
    </xf>
    <xf numFmtId="0" fontId="30" fillId="0" borderId="12" xfId="18" applyFont="1" applyFill="1" applyBorder="1" applyAlignment="1">
      <alignment horizontal="left" vertical="center" indent="1"/>
    </xf>
    <xf numFmtId="1" fontId="31" fillId="0" borderId="12" xfId="6" applyNumberFormat="1" applyFont="1" applyFill="1" applyBorder="1" applyAlignment="1">
      <alignment horizontal="left" vertical="center" indent="1"/>
    </xf>
    <xf numFmtId="0" fontId="30" fillId="0" borderId="77" xfId="18" applyFont="1" applyFill="1" applyBorder="1" applyAlignment="1">
      <alignment horizontal="left" vertical="center" indent="1"/>
    </xf>
    <xf numFmtId="0" fontId="30" fillId="0" borderId="16" xfId="18" applyFont="1" applyFill="1" applyBorder="1" applyAlignment="1">
      <alignment horizontal="left" vertical="center" indent="1"/>
    </xf>
    <xf numFmtId="181" fontId="31" fillId="0" borderId="45" xfId="1" applyNumberFormat="1" applyFont="1" applyFill="1" applyBorder="1" applyAlignment="1">
      <alignment vertical="center"/>
    </xf>
    <xf numFmtId="181" fontId="31" fillId="0" borderId="38" xfId="1" applyNumberFormat="1" applyFont="1" applyFill="1" applyBorder="1" applyAlignment="1">
      <alignment vertical="center"/>
    </xf>
    <xf numFmtId="1" fontId="31" fillId="0" borderId="45" xfId="0" applyNumberFormat="1" applyFont="1" applyFill="1" applyBorder="1" applyAlignment="1">
      <alignment horizontal="right" vertical="center"/>
    </xf>
    <xf numFmtId="1" fontId="31" fillId="0" borderId="38" xfId="0" applyNumberFormat="1" applyFont="1" applyFill="1" applyBorder="1" applyAlignment="1">
      <alignment horizontal="right" vertical="center"/>
    </xf>
    <xf numFmtId="1" fontId="31" fillId="0" borderId="10" xfId="0" applyNumberFormat="1" applyFont="1" applyFill="1" applyBorder="1" applyAlignment="1">
      <alignment horizontal="right" vertical="center"/>
    </xf>
    <xf numFmtId="0" fontId="45" fillId="0" borderId="76" xfId="0" applyFont="1" applyFill="1" applyBorder="1" applyAlignment="1">
      <alignment horizontal="right" vertical="center" indent="1"/>
    </xf>
    <xf numFmtId="0" fontId="31" fillId="0" borderId="12" xfId="0" quotePrefix="1" applyFont="1" applyFill="1" applyBorder="1" applyAlignment="1">
      <alignment horizontal="left" vertical="center" indent="1"/>
    </xf>
    <xf numFmtId="1" fontId="31" fillId="0" borderId="12" xfId="0" applyNumberFormat="1" applyFont="1" applyFill="1" applyBorder="1" applyAlignment="1">
      <alignment horizontal="left" vertical="center" indent="1"/>
    </xf>
    <xf numFmtId="0" fontId="45" fillId="0" borderId="77" xfId="0" applyFont="1" applyFill="1" applyBorder="1" applyAlignment="1">
      <alignment horizontal="left" vertical="center" indent="1"/>
    </xf>
    <xf numFmtId="1" fontId="31" fillId="0" borderId="45" xfId="0" applyNumberFormat="1" applyFont="1" applyFill="1" applyBorder="1" applyAlignment="1">
      <alignment horizontal="center" vertical="center"/>
    </xf>
    <xf numFmtId="1" fontId="31" fillId="0" borderId="38" xfId="0" applyNumberFormat="1" applyFont="1" applyFill="1" applyBorder="1" applyAlignment="1">
      <alignment horizontal="center" vertical="center"/>
    </xf>
    <xf numFmtId="1" fontId="31" fillId="0" borderId="46" xfId="0" applyNumberFormat="1" applyFont="1" applyFill="1" applyBorder="1" applyAlignment="1">
      <alignment horizontal="center" vertical="center"/>
    </xf>
    <xf numFmtId="177" fontId="31" fillId="0" borderId="35" xfId="1" applyNumberFormat="1" applyFont="1" applyFill="1" applyBorder="1" applyAlignment="1">
      <alignment horizontal="center" vertical="center"/>
    </xf>
    <xf numFmtId="177" fontId="31" fillId="0" borderId="19" xfId="1" applyNumberFormat="1" applyFont="1" applyFill="1" applyBorder="1" applyAlignment="1">
      <alignment horizontal="center" vertical="center"/>
    </xf>
    <xf numFmtId="181" fontId="31" fillId="0" borderId="19" xfId="1" applyNumberFormat="1" applyFont="1" applyFill="1" applyBorder="1" applyAlignment="1">
      <alignment horizontal="right" vertical="center"/>
    </xf>
    <xf numFmtId="181" fontId="31" fillId="0" borderId="72" xfId="1" applyNumberFormat="1" applyFont="1" applyFill="1" applyBorder="1" applyAlignment="1">
      <alignment horizontal="right" vertical="center"/>
    </xf>
    <xf numFmtId="181" fontId="31" fillId="0" borderId="70" xfId="1" applyNumberFormat="1" applyFont="1" applyFill="1" applyBorder="1" applyAlignment="1">
      <alignment horizontal="right" vertical="center"/>
    </xf>
    <xf numFmtId="181" fontId="31" fillId="0" borderId="71" xfId="1" applyNumberFormat="1" applyFont="1" applyFill="1" applyBorder="1" applyAlignment="1">
      <alignment horizontal="right" vertical="center"/>
    </xf>
    <xf numFmtId="181" fontId="31" fillId="0" borderId="73" xfId="1" applyNumberFormat="1" applyFont="1" applyFill="1" applyBorder="1" applyAlignment="1">
      <alignment horizontal="right" vertical="center"/>
    </xf>
    <xf numFmtId="181" fontId="31" fillId="0" borderId="30" xfId="1" applyNumberFormat="1" applyFont="1" applyFill="1" applyBorder="1" applyAlignment="1">
      <alignment horizontal="right" vertical="center"/>
    </xf>
    <xf numFmtId="181" fontId="31" fillId="0" borderId="32" xfId="1" applyNumberFormat="1" applyFont="1" applyFill="1" applyBorder="1" applyAlignment="1">
      <alignment horizontal="right" vertical="center"/>
    </xf>
    <xf numFmtId="181" fontId="31" fillId="0" borderId="65" xfId="1" applyNumberFormat="1" applyFont="1" applyFill="1" applyBorder="1" applyAlignment="1">
      <alignment horizontal="right" vertical="center"/>
    </xf>
    <xf numFmtId="181" fontId="31" fillId="0" borderId="39" xfId="1" applyNumberFormat="1" applyFont="1" applyFill="1" applyBorder="1" applyAlignment="1">
      <alignment horizontal="right" vertical="center"/>
    </xf>
    <xf numFmtId="181" fontId="31" fillId="0" borderId="47" xfId="1" applyNumberFormat="1" applyFont="1" applyFill="1" applyBorder="1" applyAlignment="1">
      <alignment horizontal="right" vertical="center"/>
    </xf>
    <xf numFmtId="177" fontId="31" fillId="0" borderId="45" xfId="1" applyNumberFormat="1" applyFont="1" applyFill="1" applyBorder="1" applyAlignment="1">
      <alignment horizontal="center" vertical="center"/>
    </xf>
    <xf numFmtId="177" fontId="31" fillId="0" borderId="38" xfId="1" applyNumberFormat="1" applyFont="1" applyFill="1" applyBorder="1" applyAlignment="1">
      <alignment horizontal="center" vertical="center"/>
    </xf>
    <xf numFmtId="177" fontId="31" fillId="0" borderId="46" xfId="1" applyNumberFormat="1" applyFont="1" applyFill="1" applyBorder="1" applyAlignment="1">
      <alignment horizontal="center" vertical="center"/>
    </xf>
    <xf numFmtId="181" fontId="31" fillId="0" borderId="35" xfId="1" applyNumberFormat="1" applyFont="1" applyFill="1" applyBorder="1" applyAlignment="1">
      <alignment horizontal="center" vertical="center"/>
    </xf>
    <xf numFmtId="181" fontId="31" fillId="0" borderId="45" xfId="1" applyNumberFormat="1" applyFont="1" applyFill="1" applyBorder="1" applyAlignment="1">
      <alignment horizontal="center" vertical="center"/>
    </xf>
    <xf numFmtId="181" fontId="31" fillId="0" borderId="38" xfId="1" applyNumberFormat="1" applyFont="1" applyFill="1" applyBorder="1" applyAlignment="1">
      <alignment horizontal="center" vertical="center"/>
    </xf>
    <xf numFmtId="181" fontId="31" fillId="0" borderId="46" xfId="1" applyNumberFormat="1" applyFont="1" applyFill="1" applyBorder="1" applyAlignment="1">
      <alignment horizontal="center" vertical="center"/>
    </xf>
    <xf numFmtId="177" fontId="31" fillId="0" borderId="72" xfId="1" applyNumberFormat="1" applyFont="1" applyFill="1" applyBorder="1" applyAlignment="1">
      <alignment horizontal="center" vertical="center"/>
    </xf>
    <xf numFmtId="177" fontId="31" fillId="0" borderId="70" xfId="1" applyNumberFormat="1" applyFont="1" applyFill="1" applyBorder="1" applyAlignment="1">
      <alignment horizontal="center" vertical="center"/>
    </xf>
    <xf numFmtId="177" fontId="31" fillId="0" borderId="73" xfId="1" applyNumberFormat="1" applyFont="1" applyFill="1" applyBorder="1" applyAlignment="1">
      <alignment horizontal="center" vertical="center"/>
    </xf>
    <xf numFmtId="9" fontId="31" fillId="0" borderId="35" xfId="11" applyFont="1" applyFill="1" applyBorder="1" applyAlignment="1">
      <alignment horizontal="right" vertical="center"/>
    </xf>
    <xf numFmtId="9" fontId="30" fillId="0" borderId="35" xfId="11" applyFont="1" applyFill="1" applyBorder="1" applyAlignment="1">
      <alignment horizontal="right" vertical="center"/>
    </xf>
    <xf numFmtId="0" fontId="31" fillId="0" borderId="26" xfId="0" applyFont="1" applyFill="1" applyBorder="1" applyAlignment="1">
      <alignment horizontal="right" vertical="center"/>
    </xf>
    <xf numFmtId="9" fontId="30" fillId="0" borderId="34" xfId="11" applyFont="1" applyFill="1" applyBorder="1" applyAlignment="1">
      <alignment horizontal="right" vertical="center"/>
    </xf>
    <xf numFmtId="9" fontId="30" fillId="0" borderId="37" xfId="11" applyFont="1" applyFill="1" applyBorder="1" applyAlignment="1">
      <alignment horizontal="center" vertical="center"/>
    </xf>
    <xf numFmtId="9" fontId="30" fillId="0" borderId="44" xfId="11" applyFont="1" applyFill="1" applyBorder="1" applyAlignment="1">
      <alignment horizontal="center" vertical="center"/>
    </xf>
    <xf numFmtId="9" fontId="30" fillId="0" borderId="79" xfId="11" applyFont="1" applyFill="1" applyBorder="1" applyAlignment="1">
      <alignment horizontal="center" vertical="center"/>
    </xf>
    <xf numFmtId="171" fontId="30" fillId="0" borderId="35" xfId="11" applyNumberFormat="1" applyFont="1" applyFill="1" applyBorder="1" applyAlignment="1">
      <alignment horizontal="right" vertical="center"/>
    </xf>
    <xf numFmtId="177" fontId="30" fillId="0" borderId="30" xfId="1" applyNumberFormat="1" applyFont="1" applyFill="1" applyBorder="1" applyAlignment="1">
      <alignment horizontal="center" vertical="center"/>
    </xf>
    <xf numFmtId="177" fontId="30" fillId="0" borderId="65" xfId="1" applyNumberFormat="1" applyFont="1" applyFill="1" applyBorder="1" applyAlignment="1">
      <alignment horizontal="center" vertical="center"/>
    </xf>
    <xf numFmtId="177" fontId="30" fillId="0" borderId="39" xfId="1" applyNumberFormat="1" applyFont="1" applyFill="1" applyBorder="1" applyAlignment="1">
      <alignment horizontal="center" vertical="center"/>
    </xf>
    <xf numFmtId="177" fontId="30" fillId="0" borderId="47" xfId="1" applyNumberFormat="1" applyFont="1" applyFill="1" applyBorder="1" applyAlignment="1">
      <alignment horizontal="center" vertical="center"/>
    </xf>
    <xf numFmtId="177" fontId="30" fillId="0" borderId="32" xfId="1" applyNumberFormat="1" applyFont="1" applyFill="1" applyBorder="1" applyAlignment="1">
      <alignment horizontal="center" vertical="center"/>
    </xf>
    <xf numFmtId="0" fontId="30" fillId="0" borderId="0" xfId="10" applyFont="1" applyFill="1" applyAlignment="1">
      <alignment horizontal="center" vertical="center"/>
    </xf>
    <xf numFmtId="177" fontId="30" fillId="0" borderId="0" xfId="1" applyNumberFormat="1" applyFont="1" applyFill="1" applyAlignment="1">
      <alignment horizontal="center" vertical="center"/>
    </xf>
    <xf numFmtId="0" fontId="31" fillId="0" borderId="4" xfId="0" applyFont="1" applyFill="1" applyBorder="1" applyAlignment="1">
      <alignment horizontal="right" vertical="center" indent="1"/>
    </xf>
    <xf numFmtId="0" fontId="31" fillId="0" borderId="26" xfId="0" applyFont="1" applyFill="1" applyBorder="1" applyAlignment="1">
      <alignment horizontal="right" vertical="center" indent="1"/>
    </xf>
    <xf numFmtId="0" fontId="45" fillId="0" borderId="12" xfId="0" quotePrefix="1" applyFont="1" applyFill="1" applyBorder="1" applyAlignment="1">
      <alignment horizontal="left" vertical="center" indent="1"/>
    </xf>
    <xf numFmtId="0" fontId="31" fillId="0" borderId="20" xfId="0" quotePrefix="1" applyFont="1" applyFill="1" applyBorder="1" applyAlignment="1">
      <alignment horizontal="left" vertical="center" indent="1"/>
    </xf>
    <xf numFmtId="0" fontId="31" fillId="0" borderId="61" xfId="0" quotePrefix="1" applyFont="1" applyFill="1" applyBorder="1" applyAlignment="1">
      <alignment horizontal="left" vertical="center" indent="1"/>
    </xf>
    <xf numFmtId="0" fontId="31" fillId="0" borderId="16" xfId="0" applyFont="1" applyFill="1" applyBorder="1" applyAlignment="1">
      <alignment horizontal="left" vertical="center" indent="1"/>
    </xf>
    <xf numFmtId="0" fontId="31" fillId="0" borderId="0" xfId="5" applyFont="1" applyFill="1" applyAlignment="1">
      <alignment vertical="center"/>
    </xf>
    <xf numFmtId="0" fontId="31" fillId="0" borderId="10" xfId="5" applyFont="1" applyFill="1" applyBorder="1" applyAlignment="1">
      <alignment horizontal="center" vertical="center"/>
    </xf>
    <xf numFmtId="0" fontId="31" fillId="0" borderId="35" xfId="5" applyFont="1" applyFill="1" applyBorder="1" applyAlignment="1">
      <alignment horizontal="center" vertical="center"/>
    </xf>
    <xf numFmtId="0" fontId="31" fillId="0" borderId="45" xfId="5" applyFont="1" applyFill="1" applyBorder="1" applyAlignment="1">
      <alignment horizontal="center" vertical="center"/>
    </xf>
    <xf numFmtId="0" fontId="31" fillId="0" borderId="38" xfId="5" applyFont="1" applyFill="1" applyBorder="1" applyAlignment="1">
      <alignment horizontal="center" vertical="center"/>
    </xf>
    <xf numFmtId="0" fontId="31" fillId="0" borderId="48" xfId="5" applyFont="1" applyFill="1" applyBorder="1" applyAlignment="1">
      <alignment horizontal="center" vertical="center"/>
    </xf>
    <xf numFmtId="181" fontId="31" fillId="0" borderId="48" xfId="1" applyNumberFormat="1" applyFont="1" applyFill="1" applyBorder="1" applyAlignment="1">
      <alignment vertical="center"/>
    </xf>
    <xf numFmtId="181" fontId="31" fillId="0" borderId="46" xfId="1" applyNumberFormat="1" applyFont="1" applyFill="1" applyBorder="1" applyAlignment="1">
      <alignment vertical="center"/>
    </xf>
    <xf numFmtId="1" fontId="31" fillId="0" borderId="0" xfId="5" applyNumberFormat="1" applyFont="1" applyFill="1" applyAlignment="1">
      <alignment vertical="center"/>
    </xf>
    <xf numFmtId="0" fontId="30" fillId="0" borderId="0" xfId="5" applyFont="1" applyFill="1" applyAlignment="1">
      <alignment vertical="center"/>
    </xf>
    <xf numFmtId="181" fontId="31" fillId="0" borderId="19" xfId="1" applyNumberFormat="1" applyFont="1" applyFill="1" applyBorder="1" applyAlignment="1">
      <alignment vertical="center"/>
    </xf>
    <xf numFmtId="177" fontId="30" fillId="0" borderId="30" xfId="1" applyNumberFormat="1" applyFont="1" applyFill="1" applyBorder="1" applyAlignment="1">
      <alignment vertical="center"/>
    </xf>
    <xf numFmtId="177" fontId="30" fillId="0" borderId="32" xfId="1" applyNumberFormat="1" applyFont="1" applyFill="1" applyBorder="1" applyAlignment="1">
      <alignment vertical="center"/>
    </xf>
    <xf numFmtId="9" fontId="31" fillId="0" borderId="35" xfId="11" applyFont="1" applyFill="1" applyBorder="1" applyAlignment="1">
      <alignment vertical="center"/>
    </xf>
    <xf numFmtId="9" fontId="30" fillId="0" borderId="35" xfId="11" applyFont="1" applyFill="1" applyBorder="1" applyAlignment="1">
      <alignment vertical="center"/>
    </xf>
    <xf numFmtId="0" fontId="45" fillId="0" borderId="7" xfId="5" applyFont="1" applyFill="1" applyBorder="1" applyAlignment="1">
      <alignment horizontal="right" vertical="center" wrapText="1" indent="1"/>
    </xf>
    <xf numFmtId="0" fontId="31" fillId="0" borderId="7" xfId="5" applyFont="1" applyFill="1" applyBorder="1" applyAlignment="1">
      <alignment horizontal="right" vertical="center" indent="1"/>
    </xf>
    <xf numFmtId="0" fontId="30" fillId="0" borderId="7" xfId="5" applyFont="1" applyFill="1" applyBorder="1" applyAlignment="1">
      <alignment horizontal="right" vertical="center" indent="1"/>
    </xf>
    <xf numFmtId="0" fontId="45" fillId="0" borderId="18" xfId="5" applyFont="1" applyFill="1" applyBorder="1" applyAlignment="1">
      <alignment horizontal="right" vertical="center" wrapText="1" indent="1"/>
    </xf>
    <xf numFmtId="0" fontId="45" fillId="0" borderId="7" xfId="5" applyFont="1" applyFill="1" applyBorder="1" applyAlignment="1">
      <alignment horizontal="right" vertical="center" indent="1"/>
    </xf>
    <xf numFmtId="0" fontId="31" fillId="0" borderId="7" xfId="5" applyFont="1" applyFill="1" applyBorder="1" applyAlignment="1">
      <alignment horizontal="right" vertical="center" wrapText="1" indent="1"/>
    </xf>
    <xf numFmtId="0" fontId="30" fillId="0" borderId="8" xfId="5" applyFont="1" applyFill="1" applyBorder="1" applyAlignment="1">
      <alignment horizontal="right" vertical="center" indent="1"/>
    </xf>
    <xf numFmtId="0" fontId="45" fillId="0" borderId="12" xfId="5" applyFont="1" applyFill="1" applyBorder="1" applyAlignment="1">
      <alignment horizontal="left" wrapText="1" indent="3"/>
    </xf>
    <xf numFmtId="0" fontId="45" fillId="0" borderId="12" xfId="5" applyFont="1" applyFill="1" applyBorder="1" applyAlignment="1">
      <alignment horizontal="left" vertical="center" indent="1"/>
    </xf>
    <xf numFmtId="0" fontId="45" fillId="0" borderId="12" xfId="5" applyFont="1" applyFill="1" applyBorder="1" applyAlignment="1">
      <alignment horizontal="left" vertical="center" wrapText="1" indent="1"/>
    </xf>
    <xf numFmtId="0" fontId="31" fillId="0" borderId="12" xfId="5" applyFont="1" applyFill="1" applyBorder="1" applyAlignment="1">
      <alignment horizontal="left" vertical="center" indent="1"/>
    </xf>
    <xf numFmtId="0" fontId="30" fillId="0" borderId="12" xfId="5" quotePrefix="1" applyFont="1" applyFill="1" applyBorder="1" applyAlignment="1">
      <alignment horizontal="left" vertical="center" indent="1"/>
    </xf>
    <xf numFmtId="0" fontId="30" fillId="0" borderId="12" xfId="5" applyFont="1" applyFill="1" applyBorder="1" applyAlignment="1">
      <alignment horizontal="left" vertical="center" indent="1"/>
    </xf>
    <xf numFmtId="0" fontId="45" fillId="0" borderId="20" xfId="5" applyFont="1" applyFill="1" applyBorder="1" applyAlignment="1">
      <alignment horizontal="left" vertical="center" wrapText="1" indent="1"/>
    </xf>
    <xf numFmtId="0" fontId="30" fillId="0" borderId="61" xfId="5" applyFont="1" applyFill="1" applyBorder="1" applyAlignment="1">
      <alignment horizontal="left" vertical="center" indent="1"/>
    </xf>
    <xf numFmtId="0" fontId="31" fillId="0" borderId="0" xfId="5" applyFont="1" applyFill="1" applyAlignment="1">
      <alignment horizontal="center" vertical="center"/>
    </xf>
    <xf numFmtId="1" fontId="31" fillId="0" borderId="48" xfId="0" applyNumberFormat="1" applyFont="1" applyFill="1" applyBorder="1" applyAlignment="1">
      <alignment horizontal="right" vertical="center"/>
    </xf>
    <xf numFmtId="181" fontId="30" fillId="0" borderId="64" xfId="1" applyNumberFormat="1" applyFont="1" applyFill="1" applyBorder="1" applyAlignment="1">
      <alignment horizontal="right" vertical="center"/>
    </xf>
    <xf numFmtId="177" fontId="30" fillId="0" borderId="80" xfId="1" applyNumberFormat="1" applyFont="1" applyFill="1" applyBorder="1" applyAlignment="1">
      <alignment horizontal="right" vertical="center"/>
    </xf>
    <xf numFmtId="0" fontId="45" fillId="0" borderId="62" xfId="0" applyFont="1" applyFill="1" applyBorder="1" applyAlignment="1">
      <alignment horizontal="right" vertical="center" wrapText="1" indent="1"/>
    </xf>
    <xf numFmtId="0" fontId="45" fillId="0" borderId="66" xfId="0" applyFont="1" applyFill="1" applyBorder="1" applyAlignment="1">
      <alignment horizontal="right" vertical="center" wrapText="1" indent="1"/>
    </xf>
    <xf numFmtId="0" fontId="30" fillId="0" borderId="63" xfId="0" applyFont="1" applyFill="1" applyBorder="1" applyAlignment="1">
      <alignment horizontal="right" vertical="center" indent="1"/>
    </xf>
    <xf numFmtId="49" fontId="31" fillId="0" borderId="62" xfId="11" applyNumberFormat="1" applyFont="1" applyFill="1" applyBorder="1" applyAlignment="1">
      <alignment horizontal="right" vertical="center" indent="1"/>
    </xf>
    <xf numFmtId="49" fontId="30" fillId="0" borderId="62" xfId="11" applyNumberFormat="1" applyFont="1" applyFill="1" applyBorder="1" applyAlignment="1">
      <alignment horizontal="right" vertical="center" indent="1"/>
    </xf>
    <xf numFmtId="49" fontId="45" fillId="0" borderId="62" xfId="11" applyNumberFormat="1" applyFont="1" applyFill="1" applyBorder="1" applyAlignment="1">
      <alignment horizontal="right" vertical="center" indent="1"/>
    </xf>
    <xf numFmtId="0" fontId="30" fillId="0" borderId="12" xfId="0" quotePrefix="1" applyFont="1" applyFill="1" applyBorder="1" applyAlignment="1">
      <alignment horizontal="left" vertical="center" indent="1"/>
    </xf>
    <xf numFmtId="0" fontId="30" fillId="0" borderId="61" xfId="0" quotePrefix="1" applyFont="1" applyFill="1" applyBorder="1" applyAlignment="1">
      <alignment horizontal="left" vertical="center" indent="1"/>
    </xf>
    <xf numFmtId="0" fontId="31" fillId="0" borderId="12" xfId="0" quotePrefix="1" applyFont="1" applyFill="1" applyBorder="1" applyAlignment="1">
      <alignment horizontal="left" vertical="top" indent="1"/>
    </xf>
    <xf numFmtId="0" fontId="30" fillId="0" borderId="0" xfId="8" applyFont="1" applyFill="1" applyAlignment="1">
      <alignment vertical="center"/>
    </xf>
    <xf numFmtId="0" fontId="30" fillId="0" borderId="35" xfId="8" applyFont="1" applyFill="1" applyBorder="1" applyAlignment="1">
      <alignment vertical="center"/>
    </xf>
    <xf numFmtId="0" fontId="30" fillId="0" borderId="38" xfId="8" applyFont="1" applyFill="1" applyBorder="1" applyAlignment="1">
      <alignment vertical="center"/>
    </xf>
    <xf numFmtId="0" fontId="30" fillId="0" borderId="45" xfId="8" applyFont="1" applyFill="1" applyBorder="1" applyAlignment="1">
      <alignment vertical="center"/>
    </xf>
    <xf numFmtId="0" fontId="30" fillId="0" borderId="46" xfId="8" applyFont="1" applyFill="1" applyBorder="1" applyAlignment="1">
      <alignment vertical="center"/>
    </xf>
    <xf numFmtId="168" fontId="31" fillId="0" borderId="35" xfId="10" applyNumberFormat="1" applyFont="1" applyFill="1" applyBorder="1" applyAlignment="1">
      <alignment horizontal="right" vertical="center" readingOrder="1"/>
    </xf>
    <xf numFmtId="168" fontId="31" fillId="0" borderId="38" xfId="10" applyNumberFormat="1" applyFont="1" applyFill="1" applyBorder="1" applyAlignment="1">
      <alignment horizontal="right" vertical="center"/>
    </xf>
    <xf numFmtId="2" fontId="31" fillId="0" borderId="38" xfId="0" applyNumberFormat="1" applyFont="1" applyFill="1" applyBorder="1" applyAlignment="1">
      <alignment horizontal="right" vertical="center" readingOrder="1"/>
    </xf>
    <xf numFmtId="2" fontId="31" fillId="0" borderId="46" xfId="0" applyNumberFormat="1" applyFont="1" applyFill="1" applyBorder="1" applyAlignment="1">
      <alignment horizontal="right" vertical="center" readingOrder="1"/>
    </xf>
    <xf numFmtId="2" fontId="31" fillId="0" borderId="45" xfId="0" applyNumberFormat="1" applyFont="1" applyFill="1" applyBorder="1" applyAlignment="1">
      <alignment horizontal="right" vertical="center" readingOrder="1"/>
    </xf>
    <xf numFmtId="168" fontId="30" fillId="0" borderId="35" xfId="8" applyNumberFormat="1" applyFont="1" applyFill="1" applyBorder="1" applyAlignment="1">
      <alignment horizontal="right" vertical="center" readingOrder="1"/>
    </xf>
    <xf numFmtId="168" fontId="30" fillId="0" borderId="35" xfId="8" applyNumberFormat="1" applyFont="1" applyFill="1" applyBorder="1" applyAlignment="1">
      <alignment horizontal="right" vertical="center"/>
    </xf>
    <xf numFmtId="168" fontId="30" fillId="0" borderId="38" xfId="8" applyNumberFormat="1" applyFont="1" applyFill="1" applyBorder="1" applyAlignment="1">
      <alignment horizontal="right" vertical="center"/>
    </xf>
    <xf numFmtId="168" fontId="30" fillId="0" borderId="45" xfId="8" applyNumberFormat="1" applyFont="1" applyFill="1" applyBorder="1" applyAlignment="1">
      <alignment horizontal="right" vertical="center"/>
    </xf>
    <xf numFmtId="168" fontId="30" fillId="0" borderId="46" xfId="8" applyNumberFormat="1" applyFont="1" applyFill="1" applyBorder="1" applyAlignment="1">
      <alignment horizontal="right" vertical="center"/>
    </xf>
    <xf numFmtId="168" fontId="31" fillId="0" borderId="45" xfId="10" applyNumberFormat="1" applyFont="1" applyFill="1" applyBorder="1" applyAlignment="1">
      <alignment horizontal="right" vertical="center"/>
    </xf>
    <xf numFmtId="168" fontId="31" fillId="0" borderId="46" xfId="10" applyNumberFormat="1" applyFont="1" applyFill="1" applyBorder="1" applyAlignment="1">
      <alignment horizontal="right" vertical="center"/>
    </xf>
    <xf numFmtId="2" fontId="31" fillId="0" borderId="38" xfId="10" applyNumberFormat="1" applyFont="1" applyFill="1" applyBorder="1" applyAlignment="1">
      <alignment horizontal="right" vertical="center"/>
    </xf>
    <xf numFmtId="2" fontId="31" fillId="0" borderId="46" xfId="10" applyNumberFormat="1" applyFont="1" applyFill="1" applyBorder="1" applyAlignment="1">
      <alignment horizontal="right" vertical="center"/>
    </xf>
    <xf numFmtId="2" fontId="31" fillId="0" borderId="45" xfId="10" applyNumberFormat="1" applyFont="1" applyFill="1" applyBorder="1" applyAlignment="1">
      <alignment horizontal="right" vertical="center"/>
    </xf>
    <xf numFmtId="2" fontId="31" fillId="0" borderId="35" xfId="10" applyNumberFormat="1" applyFont="1" applyFill="1" applyBorder="1" applyAlignment="1">
      <alignment horizontal="right" vertical="center" readingOrder="1"/>
    </xf>
    <xf numFmtId="2" fontId="31" fillId="0" borderId="35" xfId="10" applyNumberFormat="1" applyFont="1" applyFill="1" applyBorder="1" applyAlignment="1">
      <alignment horizontal="right" vertical="center"/>
    </xf>
    <xf numFmtId="168" fontId="30" fillId="0" borderId="39" xfId="8" applyNumberFormat="1" applyFont="1" applyFill="1" applyBorder="1" applyAlignment="1">
      <alignment horizontal="right" vertical="center" readingOrder="1"/>
    </xf>
    <xf numFmtId="168" fontId="30" fillId="0" borderId="65" xfId="8" applyNumberFormat="1" applyFont="1" applyFill="1" applyBorder="1" applyAlignment="1">
      <alignment horizontal="right" vertical="center" readingOrder="1"/>
    </xf>
    <xf numFmtId="168" fontId="30" fillId="0" borderId="47" xfId="8" applyNumberFormat="1" applyFont="1" applyFill="1" applyBorder="1" applyAlignment="1">
      <alignment horizontal="right" vertical="center" readingOrder="1"/>
    </xf>
    <xf numFmtId="168" fontId="30" fillId="0" borderId="19" xfId="8" applyNumberFormat="1" applyFont="1" applyFill="1" applyBorder="1" applyAlignment="1">
      <alignment horizontal="right" vertical="center"/>
    </xf>
    <xf numFmtId="168" fontId="30" fillId="0" borderId="70" xfId="8" applyNumberFormat="1" applyFont="1" applyFill="1" applyBorder="1" applyAlignment="1">
      <alignment horizontal="right" vertical="center"/>
    </xf>
    <xf numFmtId="168" fontId="30" fillId="0" borderId="72" xfId="8" applyNumberFormat="1" applyFont="1" applyFill="1" applyBorder="1" applyAlignment="1">
      <alignment horizontal="right" vertical="center"/>
    </xf>
    <xf numFmtId="168" fontId="30" fillId="0" borderId="73" xfId="8" applyNumberFormat="1" applyFont="1" applyFill="1" applyBorder="1" applyAlignment="1">
      <alignment horizontal="right" vertical="center"/>
    </xf>
    <xf numFmtId="168" fontId="30" fillId="0" borderId="38" xfId="8" applyNumberFormat="1" applyFont="1" applyFill="1" applyBorder="1" applyAlignment="1">
      <alignment horizontal="right" vertical="center" readingOrder="1"/>
    </xf>
    <xf numFmtId="168" fontId="30" fillId="0" borderId="45" xfId="8" applyNumberFormat="1" applyFont="1" applyFill="1" applyBorder="1" applyAlignment="1">
      <alignment horizontal="right" vertical="center" readingOrder="1"/>
    </xf>
    <xf numFmtId="168" fontId="30" fillId="0" borderId="46" xfId="8" applyNumberFormat="1" applyFont="1" applyFill="1" applyBorder="1" applyAlignment="1">
      <alignment horizontal="right" vertical="center" readingOrder="1"/>
    </xf>
    <xf numFmtId="0" fontId="45" fillId="0" borderId="62" xfId="8" applyFont="1" applyFill="1" applyBorder="1" applyAlignment="1">
      <alignment horizontal="right" vertical="center" indent="1"/>
    </xf>
    <xf numFmtId="0" fontId="30" fillId="0" borderId="62" xfId="8" applyFont="1" applyFill="1" applyBorder="1" applyAlignment="1">
      <alignment horizontal="right" vertical="center" indent="1"/>
    </xf>
    <xf numFmtId="0" fontId="31" fillId="0" borderId="62" xfId="10" applyFont="1" applyFill="1" applyBorder="1" applyAlignment="1">
      <alignment horizontal="right" vertical="center" indent="1"/>
    </xf>
    <xf numFmtId="0" fontId="30" fillId="0" borderId="62" xfId="10" applyFont="1" applyFill="1" applyBorder="1" applyAlignment="1">
      <alignment horizontal="right" vertical="center" indent="1"/>
    </xf>
    <xf numFmtId="0" fontId="31" fillId="0" borderId="62" xfId="8" applyFont="1" applyFill="1" applyBorder="1" applyAlignment="1">
      <alignment horizontal="right" vertical="center" indent="1"/>
    </xf>
    <xf numFmtId="0" fontId="30" fillId="0" borderId="63" xfId="8" applyFont="1" applyFill="1" applyBorder="1" applyAlignment="1">
      <alignment horizontal="right" vertical="center" indent="1"/>
    </xf>
    <xf numFmtId="0" fontId="30" fillId="0" borderId="66" xfId="8" applyFont="1" applyFill="1" applyBorder="1" applyAlignment="1">
      <alignment horizontal="right" vertical="center" indent="1"/>
    </xf>
    <xf numFmtId="0" fontId="45" fillId="0" borderId="12" xfId="8" applyFont="1" applyFill="1" applyBorder="1" applyAlignment="1">
      <alignment horizontal="left" vertical="center" indent="1"/>
    </xf>
    <xf numFmtId="0" fontId="30" fillId="0" borderId="12" xfId="8" applyFont="1" applyFill="1" applyBorder="1" applyAlignment="1">
      <alignment horizontal="left" vertical="center" indent="1"/>
    </xf>
    <xf numFmtId="0" fontId="30" fillId="0" borderId="17" xfId="8" applyFont="1" applyFill="1" applyBorder="1" applyAlignment="1">
      <alignment horizontal="left" vertical="center" indent="1"/>
    </xf>
    <xf numFmtId="0" fontId="30" fillId="0" borderId="20" xfId="8" applyFont="1" applyFill="1" applyBorder="1" applyAlignment="1">
      <alignment horizontal="left" vertical="center" indent="1"/>
    </xf>
    <xf numFmtId="0" fontId="31" fillId="0" borderId="17" xfId="10" applyFont="1" applyFill="1" applyBorder="1" applyAlignment="1">
      <alignment horizontal="left" vertical="top" indent="2"/>
    </xf>
    <xf numFmtId="0" fontId="14" fillId="0" borderId="0" xfId="10" applyFont="1" applyFill="1" applyAlignment="1">
      <alignment horizontal="left" indent="1"/>
    </xf>
    <xf numFmtId="167" fontId="31" fillId="0" borderId="0" xfId="0" applyNumberFormat="1" applyFont="1" applyFill="1" applyAlignment="1">
      <alignment vertical="center"/>
    </xf>
    <xf numFmtId="0" fontId="31" fillId="0" borderId="0" xfId="0" applyNumberFormat="1" applyFont="1" applyFill="1" applyAlignment="1">
      <alignment vertical="center"/>
    </xf>
    <xf numFmtId="2" fontId="31" fillId="0" borderId="0" xfId="0" applyNumberFormat="1" applyFont="1" applyFill="1" applyAlignment="1">
      <alignment vertical="center"/>
    </xf>
    <xf numFmtId="0" fontId="30" fillId="0" borderId="35" xfId="0" applyFont="1" applyFill="1" applyBorder="1" applyAlignment="1">
      <alignment horizontal="right" vertical="center"/>
    </xf>
    <xf numFmtId="2" fontId="31" fillId="0" borderId="35" xfId="0" applyNumberFormat="1" applyFont="1" applyFill="1" applyBorder="1" applyAlignment="1">
      <alignment horizontal="center" vertical="center"/>
    </xf>
    <xf numFmtId="2" fontId="31" fillId="0" borderId="12" xfId="0" applyNumberFormat="1" applyFont="1" applyFill="1" applyBorder="1" applyAlignment="1">
      <alignment horizontal="center" vertical="center"/>
    </xf>
    <xf numFmtId="2" fontId="31" fillId="0" borderId="16" xfId="0" applyNumberFormat="1" applyFont="1" applyFill="1" applyBorder="1" applyAlignment="1">
      <alignment horizontal="center" vertical="center"/>
    </xf>
    <xf numFmtId="176" fontId="31" fillId="0" borderId="0" xfId="0" applyNumberFormat="1" applyFont="1" applyFill="1" applyAlignment="1">
      <alignment vertical="center"/>
    </xf>
    <xf numFmtId="0" fontId="30" fillId="0" borderId="34" xfId="0" applyFont="1" applyFill="1" applyBorder="1" applyAlignment="1">
      <alignment horizontal="right" vertical="center"/>
    </xf>
    <xf numFmtId="2" fontId="31" fillId="0" borderId="34" xfId="0" applyNumberFormat="1" applyFont="1" applyFill="1" applyBorder="1" applyAlignment="1">
      <alignment horizontal="center" vertical="center"/>
    </xf>
    <xf numFmtId="2" fontId="31" fillId="0" borderId="61" xfId="0" applyNumberFormat="1" applyFont="1" applyFill="1" applyBorder="1" applyAlignment="1">
      <alignment horizontal="center" vertical="center"/>
    </xf>
    <xf numFmtId="0" fontId="31" fillId="0" borderId="0" xfId="10" applyFont="1" applyFill="1" applyAlignment="1">
      <alignment horizontal="center" vertical="center"/>
    </xf>
    <xf numFmtId="0" fontId="49" fillId="0" borderId="7" xfId="10" applyFont="1" applyFill="1" applyBorder="1" applyAlignment="1">
      <alignment horizontal="right" vertical="center" indent="1"/>
    </xf>
    <xf numFmtId="0" fontId="31" fillId="0" borderId="7" xfId="9" applyFont="1" applyFill="1" applyBorder="1" applyAlignment="1">
      <alignment horizontal="right" vertical="center" indent="1" readingOrder="2"/>
    </xf>
    <xf numFmtId="0" fontId="45" fillId="0" borderId="7" xfId="9" applyFont="1" applyFill="1" applyBorder="1" applyAlignment="1">
      <alignment horizontal="right" vertical="center" indent="1"/>
    </xf>
    <xf numFmtId="0" fontId="49" fillId="0" borderId="12" xfId="10" applyFont="1" applyFill="1" applyBorder="1" applyAlignment="1">
      <alignment horizontal="left" vertical="center" indent="1"/>
    </xf>
    <xf numFmtId="0" fontId="45" fillId="0" borderId="12" xfId="9" applyFont="1" applyFill="1" applyBorder="1" applyAlignment="1">
      <alignment horizontal="left" vertical="center" indent="1"/>
    </xf>
    <xf numFmtId="0" fontId="30" fillId="0" borderId="36" xfId="0" applyFont="1" applyFill="1" applyBorder="1" applyAlignment="1">
      <alignment horizontal="right" vertical="center"/>
    </xf>
    <xf numFmtId="0" fontId="31" fillId="0" borderId="35" xfId="0" applyFont="1" applyFill="1" applyBorder="1" applyAlignment="1">
      <alignment horizontal="right" vertical="center"/>
    </xf>
    <xf numFmtId="0" fontId="31" fillId="0" borderId="36" xfId="0" applyFont="1" applyFill="1" applyBorder="1" applyAlignment="1">
      <alignment horizontal="right" vertical="center"/>
    </xf>
    <xf numFmtId="0" fontId="31" fillId="0" borderId="35" xfId="0" applyFont="1" applyFill="1" applyBorder="1" applyAlignment="1">
      <alignment horizontal="left" vertical="center"/>
    </xf>
    <xf numFmtId="0" fontId="31" fillId="0" borderId="16" xfId="0" applyFont="1" applyFill="1" applyBorder="1" applyAlignment="1">
      <alignment horizontal="left" vertical="center"/>
    </xf>
    <xf numFmtId="0" fontId="31" fillId="0" borderId="8" xfId="0" applyFont="1" applyFill="1" applyBorder="1" applyAlignment="1">
      <alignment horizontal="right" vertical="center"/>
    </xf>
    <xf numFmtId="0" fontId="37" fillId="0" borderId="0" xfId="10" applyFont="1" applyFill="1" applyAlignment="1">
      <alignment vertical="center"/>
    </xf>
    <xf numFmtId="0" fontId="37" fillId="0" borderId="0" xfId="0" applyFont="1" applyFill="1" applyBorder="1" applyAlignment="1">
      <alignment horizontal="right" vertical="center" readingOrder="2"/>
    </xf>
    <xf numFmtId="1" fontId="17" fillId="0" borderId="0" xfId="0" applyNumberFormat="1" applyFont="1" applyFill="1" applyAlignment="1">
      <alignment vertical="center"/>
    </xf>
    <xf numFmtId="0" fontId="14" fillId="0" borderId="0" xfId="10" applyFont="1" applyFill="1" applyAlignment="1">
      <alignment vertical="center"/>
    </xf>
    <xf numFmtId="0" fontId="31" fillId="0" borderId="34" xfId="0" applyFont="1" applyFill="1" applyBorder="1" applyAlignment="1">
      <alignment vertical="center"/>
    </xf>
    <xf numFmtId="0" fontId="31" fillId="0" borderId="37" xfId="0" applyFont="1" applyFill="1" applyBorder="1" applyAlignment="1">
      <alignment vertical="center"/>
    </xf>
    <xf numFmtId="0" fontId="31" fillId="0" borderId="44" xfId="0" applyFont="1" applyFill="1" applyBorder="1" applyAlignment="1">
      <alignment vertical="center"/>
    </xf>
    <xf numFmtId="0" fontId="31" fillId="0" borderId="79" xfId="0" applyFont="1" applyFill="1" applyBorder="1" applyAlignment="1">
      <alignment vertical="center"/>
    </xf>
    <xf numFmtId="0" fontId="31" fillId="0" borderId="38" xfId="0" applyFont="1" applyFill="1" applyBorder="1" applyAlignment="1">
      <alignment vertical="center"/>
    </xf>
    <xf numFmtId="0" fontId="31" fillId="0" borderId="45" xfId="0" applyFont="1" applyFill="1" applyBorder="1" applyAlignment="1">
      <alignment vertical="center"/>
    </xf>
    <xf numFmtId="0" fontId="31" fillId="0" borderId="46" xfId="0" applyFont="1" applyFill="1" applyBorder="1" applyAlignment="1">
      <alignment vertical="center"/>
    </xf>
    <xf numFmtId="0" fontId="45" fillId="0" borderId="35" xfId="0" applyFont="1" applyFill="1" applyBorder="1" applyAlignment="1">
      <alignment vertical="center"/>
    </xf>
    <xf numFmtId="0" fontId="45" fillId="0" borderId="38" xfId="0" applyFont="1" applyFill="1" applyBorder="1" applyAlignment="1">
      <alignment vertical="center"/>
    </xf>
    <xf numFmtId="0" fontId="45" fillId="0" borderId="45" xfId="0" applyFont="1" applyFill="1" applyBorder="1" applyAlignment="1">
      <alignment vertical="center"/>
    </xf>
    <xf numFmtId="0" fontId="45" fillId="0" borderId="46" xfId="0" applyFont="1" applyFill="1" applyBorder="1" applyAlignment="1">
      <alignment vertical="center"/>
    </xf>
    <xf numFmtId="0" fontId="32" fillId="0" borderId="0" xfId="0" applyFont="1" applyFill="1" applyAlignment="1">
      <alignment vertical="center"/>
    </xf>
    <xf numFmtId="171" fontId="31" fillId="0" borderId="35" xfId="11" applyNumberFormat="1" applyFont="1" applyFill="1" applyBorder="1" applyAlignment="1">
      <alignment vertical="center"/>
    </xf>
    <xf numFmtId="171" fontId="31" fillId="0" borderId="38" xfId="11" applyNumberFormat="1" applyFont="1" applyFill="1" applyBorder="1" applyAlignment="1">
      <alignment vertical="center"/>
    </xf>
    <xf numFmtId="171" fontId="31" fillId="0" borderId="45" xfId="11" applyNumberFormat="1" applyFont="1" applyFill="1" applyBorder="1" applyAlignment="1">
      <alignment vertical="center"/>
    </xf>
    <xf numFmtId="171" fontId="31" fillId="0" borderId="46" xfId="11" applyNumberFormat="1" applyFont="1" applyFill="1" applyBorder="1" applyAlignment="1">
      <alignment vertical="center"/>
    </xf>
    <xf numFmtId="0" fontId="31" fillId="0" borderId="11" xfId="0" applyFont="1" applyFill="1" applyBorder="1" applyAlignment="1">
      <alignment vertical="center"/>
    </xf>
    <xf numFmtId="0" fontId="31" fillId="0" borderId="39" xfId="0" applyFont="1" applyFill="1" applyBorder="1" applyAlignment="1">
      <alignment vertical="center"/>
    </xf>
    <xf numFmtId="0" fontId="31" fillId="0" borderId="65" xfId="0" applyFont="1" applyFill="1" applyBorder="1" applyAlignment="1">
      <alignment vertical="center"/>
    </xf>
    <xf numFmtId="0" fontId="31" fillId="0" borderId="47" xfId="0" applyFont="1" applyFill="1" applyBorder="1" applyAlignment="1">
      <alignment vertical="center"/>
    </xf>
    <xf numFmtId="49" fontId="31" fillId="0" borderId="4" xfId="0" applyNumberFormat="1" applyFont="1" applyFill="1" applyBorder="1" applyAlignment="1">
      <alignment horizontal="right" vertical="center" indent="1"/>
    </xf>
    <xf numFmtId="49" fontId="31" fillId="0" borderId="4" xfId="0" applyNumberFormat="1" applyFont="1" applyFill="1" applyBorder="1" applyAlignment="1">
      <alignment horizontal="right" vertical="center" indent="1" readingOrder="2"/>
    </xf>
    <xf numFmtId="0" fontId="31" fillId="0" borderId="15" xfId="0" applyFont="1" applyFill="1" applyBorder="1" applyAlignment="1">
      <alignment horizontal="right" vertical="center" indent="1"/>
    </xf>
    <xf numFmtId="0" fontId="45" fillId="0" borderId="4" xfId="0" applyFont="1" applyFill="1" applyBorder="1" applyAlignment="1">
      <alignment horizontal="right" vertical="center" indent="1"/>
    </xf>
    <xf numFmtId="181" fontId="31" fillId="0" borderId="10" xfId="1" applyNumberFormat="1" applyFont="1" applyFill="1" applyBorder="1" applyAlignment="1">
      <alignment vertical="center"/>
    </xf>
    <xf numFmtId="181" fontId="30" fillId="0" borderId="0" xfId="1" applyNumberFormat="1" applyFont="1" applyFill="1" applyBorder="1" applyAlignment="1">
      <alignment vertical="center"/>
    </xf>
    <xf numFmtId="180" fontId="31" fillId="0" borderId="35" xfId="1" applyNumberFormat="1" applyFont="1" applyFill="1" applyBorder="1" applyAlignment="1">
      <alignment vertical="center"/>
    </xf>
    <xf numFmtId="180" fontId="31" fillId="0" borderId="38" xfId="1" applyNumberFormat="1" applyFont="1" applyFill="1" applyBorder="1" applyAlignment="1">
      <alignment vertical="center"/>
    </xf>
    <xf numFmtId="180" fontId="31" fillId="0" borderId="45" xfId="1" applyNumberFormat="1" applyFont="1" applyFill="1" applyBorder="1" applyAlignment="1">
      <alignment vertical="center"/>
    </xf>
    <xf numFmtId="180" fontId="31" fillId="0" borderId="46" xfId="1" applyNumberFormat="1" applyFont="1" applyFill="1" applyBorder="1" applyAlignment="1">
      <alignment vertical="center"/>
    </xf>
    <xf numFmtId="49" fontId="30" fillId="0" borderId="35" xfId="1" applyNumberFormat="1" applyFont="1" applyFill="1" applyBorder="1" applyAlignment="1">
      <alignment horizontal="right" vertical="center"/>
    </xf>
    <xf numFmtId="49" fontId="30" fillId="0" borderId="34" xfId="1" applyNumberFormat="1" applyFont="1" applyFill="1" applyBorder="1" applyAlignment="1">
      <alignment horizontal="right" vertical="center"/>
    </xf>
    <xf numFmtId="177" fontId="31" fillId="0" borderId="35" xfId="1" applyNumberFormat="1" applyFont="1" applyFill="1" applyBorder="1" applyAlignment="1">
      <alignment horizontal="left" vertical="center" indent="2"/>
    </xf>
    <xf numFmtId="167" fontId="31" fillId="0" borderId="35" xfId="1" applyNumberFormat="1" applyFont="1" applyFill="1" applyBorder="1" applyAlignment="1">
      <alignment horizontal="left" vertical="center" indent="2"/>
    </xf>
    <xf numFmtId="177" fontId="31" fillId="0" borderId="12" xfId="1" applyNumberFormat="1" applyFont="1" applyFill="1" applyBorder="1" applyAlignment="1">
      <alignment horizontal="left" vertical="center" indent="2"/>
    </xf>
    <xf numFmtId="177" fontId="31" fillId="0" borderId="34" xfId="1" applyNumberFormat="1" applyFont="1" applyFill="1" applyBorder="1" applyAlignment="1">
      <alignment horizontal="left" vertical="center" indent="2"/>
    </xf>
    <xf numFmtId="177" fontId="31" fillId="0" borderId="16" xfId="1" applyNumberFormat="1" applyFont="1" applyFill="1" applyBorder="1" applyAlignment="1">
      <alignment horizontal="left" vertical="center" indent="2"/>
    </xf>
    <xf numFmtId="167" fontId="31" fillId="0" borderId="34" xfId="1" applyNumberFormat="1" applyFont="1" applyFill="1" applyBorder="1" applyAlignment="1">
      <alignment horizontal="left" vertical="center" indent="2"/>
    </xf>
    <xf numFmtId="0" fontId="31" fillId="0" borderId="77" xfId="0" applyFont="1" applyFill="1" applyBorder="1"/>
    <xf numFmtId="0" fontId="30" fillId="2" borderId="5" xfId="0" applyFont="1" applyFill="1" applyBorder="1" applyAlignment="1">
      <alignment horizontal="center" vertical="center"/>
    </xf>
    <xf numFmtId="0" fontId="45" fillId="0" borderId="36" xfId="0" applyFont="1" applyFill="1" applyBorder="1" applyAlignment="1">
      <alignment vertical="center"/>
    </xf>
    <xf numFmtId="181" fontId="31" fillId="0" borderId="36" xfId="1" applyNumberFormat="1" applyFont="1" applyFill="1" applyBorder="1" applyAlignment="1">
      <alignment vertical="center"/>
    </xf>
    <xf numFmtId="0" fontId="17" fillId="2" borderId="35" xfId="0" applyFont="1" applyFill="1" applyBorder="1" applyAlignment="1">
      <alignment horizontal="center" vertical="center"/>
    </xf>
    <xf numFmtId="0" fontId="17" fillId="2" borderId="34" xfId="0" applyFont="1" applyFill="1" applyBorder="1" applyAlignment="1">
      <alignment horizontal="center" vertical="center"/>
    </xf>
    <xf numFmtId="177" fontId="30" fillId="0" borderId="10" xfId="1" applyNumberFormat="1" applyFont="1" applyFill="1" applyBorder="1" applyAlignment="1">
      <alignment horizontal="right" vertical="top"/>
    </xf>
    <xf numFmtId="177" fontId="30" fillId="0" borderId="80" xfId="1" applyNumberFormat="1" applyFont="1" applyFill="1" applyBorder="1" applyAlignment="1">
      <alignment horizontal="right" indent="1"/>
    </xf>
    <xf numFmtId="2" fontId="30" fillId="0" borderId="82" xfId="0" applyNumberFormat="1" applyFont="1" applyFill="1" applyBorder="1" applyAlignment="1">
      <alignment horizontal="center" vertical="center"/>
    </xf>
    <xf numFmtId="0" fontId="39" fillId="0" borderId="0" xfId="0" applyFont="1" applyFill="1" applyAlignment="1">
      <alignment horizontal="center"/>
    </xf>
    <xf numFmtId="0" fontId="30" fillId="0" borderId="0" xfId="0" applyFont="1" applyFill="1" applyAlignment="1">
      <alignment horizontal="center"/>
    </xf>
    <xf numFmtId="49" fontId="12" fillId="0" borderId="83" xfId="4" applyNumberFormat="1" applyFont="1" applyFill="1" applyBorder="1" applyAlignment="1">
      <alignment horizontal="center" vertical="center"/>
    </xf>
    <xf numFmtId="49" fontId="12" fillId="0" borderId="85" xfId="4" applyNumberFormat="1" applyFont="1" applyFill="1" applyBorder="1" applyAlignment="1">
      <alignment horizontal="center" vertical="center"/>
    </xf>
    <xf numFmtId="181" fontId="20" fillId="0" borderId="0" xfId="0" applyNumberFormat="1" applyFont="1" applyFill="1"/>
    <xf numFmtId="0" fontId="31" fillId="0" borderId="87" xfId="0" applyFont="1" applyFill="1" applyBorder="1"/>
    <xf numFmtId="0" fontId="31" fillId="0" borderId="87" xfId="0" applyFont="1" applyFill="1" applyBorder="1" applyAlignment="1">
      <alignment vertical="center"/>
    </xf>
    <xf numFmtId="0" fontId="30" fillId="2" borderId="20" xfId="0" applyFont="1" applyFill="1" applyBorder="1" applyAlignment="1">
      <alignment horizontal="center" vertical="center" wrapText="1"/>
    </xf>
    <xf numFmtId="0" fontId="16" fillId="2" borderId="12" xfId="0" applyFont="1" applyFill="1" applyBorder="1" applyAlignment="1">
      <alignment horizontal="left" vertical="center" wrapText="1"/>
    </xf>
    <xf numFmtId="0" fontId="16" fillId="2" borderId="16" xfId="0" applyFont="1" applyFill="1" applyBorder="1" applyAlignment="1">
      <alignment vertical="center" wrapText="1"/>
    </xf>
    <xf numFmtId="0" fontId="31" fillId="0" borderId="61" xfId="0" applyFont="1" applyFill="1" applyBorder="1" applyAlignment="1">
      <alignment vertical="center"/>
    </xf>
    <xf numFmtId="181" fontId="30" fillId="0" borderId="87" xfId="1" applyNumberFormat="1" applyFont="1" applyFill="1" applyBorder="1" applyAlignment="1">
      <alignment horizontal="right" vertical="center"/>
    </xf>
    <xf numFmtId="181" fontId="30" fillId="0" borderId="88" xfId="1" applyNumberFormat="1" applyFont="1" applyFill="1" applyBorder="1" applyAlignment="1">
      <alignment horizontal="right" vertical="center"/>
    </xf>
    <xf numFmtId="181" fontId="30" fillId="0" borderId="86" xfId="1" applyNumberFormat="1" applyFont="1" applyFill="1" applyBorder="1" applyAlignment="1">
      <alignment horizontal="right" vertical="center"/>
    </xf>
    <xf numFmtId="0" fontId="45" fillId="0" borderId="76" xfId="4" applyFont="1" applyFill="1" applyBorder="1" applyAlignment="1">
      <alignment horizontal="right" indent="1"/>
    </xf>
    <xf numFmtId="0" fontId="30" fillId="0" borderId="69" xfId="4" applyFont="1" applyFill="1" applyBorder="1" applyAlignment="1">
      <alignment horizontal="right" indent="2"/>
    </xf>
    <xf numFmtId="0" fontId="30" fillId="0" borderId="86" xfId="4" applyFont="1" applyFill="1" applyBorder="1" applyAlignment="1">
      <alignment horizontal="right" indent="2"/>
    </xf>
    <xf numFmtId="0" fontId="30" fillId="0" borderId="87" xfId="4" applyFont="1" applyFill="1" applyBorder="1" applyAlignment="1">
      <alignment horizontal="right" indent="2"/>
    </xf>
    <xf numFmtId="0" fontId="30" fillId="0" borderId="88" xfId="4" applyFont="1" applyFill="1" applyBorder="1" applyAlignment="1">
      <alignment horizontal="right" indent="2"/>
    </xf>
    <xf numFmtId="0" fontId="45" fillId="0" borderId="89" xfId="4" applyFont="1" applyFill="1" applyBorder="1" applyAlignment="1">
      <alignment horizontal="left" indent="1"/>
    </xf>
    <xf numFmtId="0" fontId="31" fillId="0" borderId="88" xfId="0" applyFont="1" applyFill="1" applyBorder="1"/>
    <xf numFmtId="181" fontId="11" fillId="0" borderId="0" xfId="0" applyNumberFormat="1" applyFont="1" applyFill="1" applyAlignment="1">
      <alignment horizontal="center"/>
    </xf>
    <xf numFmtId="181" fontId="31" fillId="0" borderId="67" xfId="1" applyNumberFormat="1" applyFont="1" applyFill="1" applyBorder="1" applyAlignment="1">
      <alignment horizontal="right" vertical="center"/>
    </xf>
    <xf numFmtId="181" fontId="30" fillId="0" borderId="80" xfId="1" applyNumberFormat="1" applyFont="1" applyFill="1" applyBorder="1" applyAlignment="1">
      <alignment horizontal="right" vertical="center"/>
    </xf>
    <xf numFmtId="0" fontId="39" fillId="0" borderId="0" xfId="10" applyFont="1" applyFill="1" applyAlignment="1">
      <alignment horizontal="center" vertical="center"/>
    </xf>
    <xf numFmtId="0" fontId="31" fillId="0" borderId="86" xfId="0" applyFont="1" applyFill="1" applyBorder="1"/>
    <xf numFmtId="0" fontId="31" fillId="0" borderId="86" xfId="0" applyFont="1" applyFill="1" applyBorder="1" applyAlignment="1">
      <alignment vertical="center"/>
    </xf>
    <xf numFmtId="0" fontId="31" fillId="0" borderId="90" xfId="4" applyFont="1" applyFill="1" applyBorder="1" applyAlignment="1">
      <alignment horizontal="right"/>
    </xf>
    <xf numFmtId="177" fontId="31" fillId="0" borderId="89" xfId="1" applyNumberFormat="1" applyFont="1" applyFill="1" applyBorder="1" applyAlignment="1">
      <alignment horizontal="left" vertical="center" indent="2"/>
    </xf>
    <xf numFmtId="167" fontId="31" fillId="0" borderId="0" xfId="1" applyFont="1" applyFill="1" applyAlignment="1">
      <alignment vertical="center"/>
    </xf>
    <xf numFmtId="167" fontId="20" fillId="0" borderId="0" xfId="1" applyNumberFormat="1" applyFont="1" applyFill="1"/>
    <xf numFmtId="0" fontId="23" fillId="0" borderId="0" xfId="0" applyFont="1" applyFill="1" applyBorder="1" applyAlignment="1">
      <alignment horizontal="right"/>
    </xf>
    <xf numFmtId="0" fontId="23" fillId="0" borderId="0" xfId="0" applyFont="1" applyFill="1" applyBorder="1" applyAlignment="1">
      <alignment horizontal="left"/>
    </xf>
    <xf numFmtId="0" fontId="39" fillId="0" borderId="0" xfId="10" applyFont="1" applyFill="1" applyAlignment="1">
      <alignment horizontal="center"/>
    </xf>
    <xf numFmtId="0" fontId="42" fillId="0" borderId="0" xfId="10" applyFont="1" applyFill="1" applyAlignment="1">
      <alignment horizontal="center"/>
    </xf>
    <xf numFmtId="0" fontId="39" fillId="0" borderId="0" xfId="0" applyFont="1" applyFill="1" applyAlignment="1">
      <alignment horizontal="center"/>
    </xf>
    <xf numFmtId="0" fontId="30" fillId="2" borderId="35" xfId="0" applyFont="1" applyFill="1" applyBorder="1" applyAlignment="1">
      <alignment horizontal="center" vertical="top" wrapText="1"/>
    </xf>
    <xf numFmtId="0" fontId="31" fillId="0" borderId="7" xfId="9" applyFont="1" applyFill="1" applyBorder="1" applyAlignment="1">
      <alignment horizontal="right" vertical="center" indent="1"/>
    </xf>
    <xf numFmtId="0" fontId="48" fillId="2" borderId="35" xfId="4" applyFont="1" applyFill="1" applyBorder="1" applyAlignment="1">
      <alignment horizontal="center" vertical="center" wrapText="1"/>
    </xf>
    <xf numFmtId="0" fontId="48" fillId="2" borderId="3" xfId="4" applyFont="1" applyFill="1" applyBorder="1" applyAlignment="1">
      <alignment horizontal="center" vertical="center" wrapText="1"/>
    </xf>
    <xf numFmtId="0" fontId="37" fillId="0" borderId="0" xfId="10" applyFont="1" applyFill="1" applyAlignment="1">
      <alignment horizontal="left" vertical="center" wrapText="1" readingOrder="1"/>
    </xf>
    <xf numFmtId="0" fontId="39" fillId="0" borderId="0" xfId="10" applyFont="1" applyFill="1" applyAlignment="1">
      <alignment horizontal="center"/>
    </xf>
    <xf numFmtId="0" fontId="42" fillId="0" borderId="0" xfId="10" applyFont="1" applyFill="1" applyAlignment="1">
      <alignment horizontal="center"/>
    </xf>
    <xf numFmtId="0" fontId="45" fillId="0" borderId="0" xfId="10" applyFont="1" applyFill="1" applyBorder="1" applyAlignment="1">
      <alignment horizontal="left" vertical="center" indent="1" readingOrder="1"/>
    </xf>
    <xf numFmtId="0" fontId="30" fillId="0" borderId="0" xfId="10" applyFont="1" applyFill="1" applyBorder="1" applyAlignment="1">
      <alignment horizontal="left" vertical="center" indent="1"/>
    </xf>
    <xf numFmtId="167" fontId="20" fillId="0" borderId="0" xfId="1" applyFont="1" applyFill="1"/>
    <xf numFmtId="167" fontId="14" fillId="0" borderId="0" xfId="1" applyFont="1" applyFill="1"/>
    <xf numFmtId="167" fontId="12" fillId="0" borderId="0" xfId="1" applyFont="1" applyFill="1"/>
    <xf numFmtId="0" fontId="23" fillId="0" borderId="0" xfId="0" applyFont="1" applyFill="1" applyBorder="1" applyAlignment="1">
      <alignment readingOrder="2"/>
    </xf>
    <xf numFmtId="49" fontId="30" fillId="0" borderId="90" xfId="1" applyNumberFormat="1" applyFont="1" applyFill="1" applyBorder="1" applyAlignment="1">
      <alignment horizontal="right" vertical="center"/>
    </xf>
    <xf numFmtId="177" fontId="31" fillId="0" borderId="90" xfId="1" applyNumberFormat="1" applyFont="1" applyFill="1" applyBorder="1" applyAlignment="1">
      <alignment horizontal="left" vertical="center" indent="2"/>
    </xf>
    <xf numFmtId="167" fontId="31" fillId="0" borderId="90" xfId="1" applyNumberFormat="1" applyFont="1" applyFill="1" applyBorder="1" applyAlignment="1">
      <alignment horizontal="left" vertical="center" indent="2"/>
    </xf>
    <xf numFmtId="177" fontId="31" fillId="0" borderId="61" xfId="1" applyNumberFormat="1" applyFont="1" applyFill="1" applyBorder="1" applyAlignment="1">
      <alignment horizontal="left" vertical="center" indent="2"/>
    </xf>
    <xf numFmtId="0" fontId="31" fillId="0" borderId="12" xfId="9" applyFont="1" applyFill="1" applyBorder="1" applyAlignment="1">
      <alignment horizontal="left" vertical="center" indent="1"/>
    </xf>
    <xf numFmtId="0" fontId="14" fillId="0" borderId="0" xfId="4" applyFont="1" applyAlignment="1">
      <alignment horizontal="right" vertical="center" wrapText="1" readingOrder="2"/>
    </xf>
    <xf numFmtId="0" fontId="3" fillId="0" borderId="0" xfId="4"/>
    <xf numFmtId="0" fontId="50" fillId="0" borderId="0" xfId="4" applyFont="1" applyAlignment="1">
      <alignment horizontal="right" vertical="center" readingOrder="2"/>
    </xf>
    <xf numFmtId="0" fontId="51" fillId="0" borderId="0" xfId="4" applyFont="1" applyAlignment="1">
      <alignment horizontal="right" vertical="center" readingOrder="2"/>
    </xf>
    <xf numFmtId="0" fontId="3" fillId="0" borderId="0" xfId="4" applyAlignment="1">
      <alignment horizontal="right"/>
    </xf>
    <xf numFmtId="0" fontId="26" fillId="0" borderId="0" xfId="4" applyFont="1" applyAlignment="1">
      <alignment wrapText="1"/>
    </xf>
    <xf numFmtId="0" fontId="12" fillId="0" borderId="53" xfId="4" applyFont="1" applyFill="1" applyBorder="1" applyAlignment="1">
      <alignment horizontal="right" readingOrder="2"/>
    </xf>
    <xf numFmtId="0" fontId="12" fillId="0" borderId="53" xfId="4" applyFont="1" applyFill="1" applyBorder="1" applyAlignment="1"/>
    <xf numFmtId="181" fontId="30" fillId="0" borderId="0" xfId="0" applyNumberFormat="1" applyFont="1" applyFill="1" applyAlignment="1">
      <alignment vertical="center"/>
    </xf>
    <xf numFmtId="167" fontId="30" fillId="0" borderId="0" xfId="1" applyFont="1" applyFill="1" applyAlignment="1">
      <alignment vertical="center"/>
    </xf>
    <xf numFmtId="167" fontId="30" fillId="0" borderId="0" xfId="1" applyFont="1" applyFill="1" applyBorder="1" applyAlignment="1">
      <alignment horizontal="right" vertical="center"/>
    </xf>
    <xf numFmtId="170" fontId="10" fillId="0" borderId="0" xfId="1" applyNumberFormat="1" applyFont="1" applyFill="1" applyAlignment="1">
      <alignment horizontal="center"/>
    </xf>
    <xf numFmtId="170" fontId="39" fillId="0" borderId="0" xfId="1" applyNumberFormat="1" applyFont="1" applyFill="1" applyAlignment="1"/>
    <xf numFmtId="170" fontId="11" fillId="0" borderId="0" xfId="1" applyNumberFormat="1" applyFont="1" applyFill="1" applyAlignment="1">
      <alignment horizontal="center"/>
    </xf>
    <xf numFmtId="170" fontId="37" fillId="0" borderId="0" xfId="1" applyNumberFormat="1" applyFont="1" applyFill="1"/>
    <xf numFmtId="170" fontId="30" fillId="0" borderId="0" xfId="1" applyNumberFormat="1" applyFont="1" applyFill="1" applyAlignment="1">
      <alignment horizontal="center"/>
    </xf>
    <xf numFmtId="170" fontId="31" fillId="0" borderId="0" xfId="1" applyNumberFormat="1" applyFont="1" applyFill="1"/>
    <xf numFmtId="170" fontId="31" fillId="0" borderId="0" xfId="1" applyNumberFormat="1" applyFont="1" applyFill="1" applyAlignment="1">
      <alignment horizontal="center"/>
    </xf>
    <xf numFmtId="170" fontId="30" fillId="0" borderId="0" xfId="1" applyNumberFormat="1" applyFont="1" applyFill="1"/>
    <xf numFmtId="170" fontId="31" fillId="0" borderId="0" xfId="1" applyNumberFormat="1" applyFont="1" applyFill="1" applyAlignment="1">
      <alignment vertical="top"/>
    </xf>
    <xf numFmtId="170" fontId="14" fillId="0" borderId="0" xfId="1" applyNumberFormat="1" applyFont="1" applyFill="1"/>
    <xf numFmtId="170" fontId="18" fillId="0" borderId="0" xfId="1" applyNumberFormat="1" applyFont="1" applyFill="1"/>
    <xf numFmtId="183" fontId="31" fillId="0" borderId="0" xfId="1" applyNumberFormat="1" applyFont="1" applyFill="1" applyAlignment="1">
      <alignment vertical="center"/>
    </xf>
    <xf numFmtId="183" fontId="31" fillId="0" borderId="0" xfId="1" applyNumberFormat="1" applyFont="1" applyFill="1" applyAlignment="1">
      <alignment vertical="top"/>
    </xf>
    <xf numFmtId="0" fontId="39" fillId="0" borderId="0" xfId="6" applyFont="1" applyFill="1" applyAlignment="1">
      <alignment horizontal="center"/>
    </xf>
    <xf numFmtId="0" fontId="39" fillId="0" borderId="0" xfId="8" applyFont="1" applyFill="1" applyAlignment="1">
      <alignment horizontal="center"/>
    </xf>
    <xf numFmtId="0" fontId="34" fillId="0" borderId="0" xfId="0" applyFont="1" applyFill="1" applyAlignment="1">
      <alignment horizontal="right"/>
    </xf>
    <xf numFmtId="177" fontId="42" fillId="0" borderId="0" xfId="1" applyNumberFormat="1" applyFont="1" applyFill="1" applyBorder="1" applyAlignment="1">
      <alignment horizontal="right" indent="1"/>
    </xf>
    <xf numFmtId="171" fontId="31" fillId="0" borderId="35" xfId="11" applyNumberFormat="1" applyFont="1" applyFill="1" applyBorder="1" applyAlignment="1">
      <alignment horizontal="right" vertical="center"/>
    </xf>
    <xf numFmtId="167" fontId="23" fillId="0" borderId="0" xfId="1" applyFont="1" applyFill="1"/>
    <xf numFmtId="0" fontId="34" fillId="0" borderId="0" xfId="0" applyFont="1" applyFill="1" applyAlignment="1">
      <alignment horizontal="right"/>
    </xf>
    <xf numFmtId="0" fontId="13" fillId="0" borderId="0" xfId="0" applyFont="1" applyFill="1" applyAlignment="1">
      <alignment horizontal="center"/>
    </xf>
    <xf numFmtId="0" fontId="34" fillId="0" borderId="0" xfId="0" applyFont="1" applyFill="1" applyAlignment="1">
      <alignment horizontal="right"/>
    </xf>
    <xf numFmtId="0" fontId="13" fillId="0" borderId="0" xfId="0" applyFont="1" applyFill="1" applyAlignment="1">
      <alignment horizontal="center"/>
    </xf>
    <xf numFmtId="1" fontId="31" fillId="0" borderId="36" xfId="6" applyNumberFormat="1" applyFont="1" applyFill="1" applyBorder="1" applyAlignment="1">
      <alignment horizontal="right"/>
    </xf>
    <xf numFmtId="0" fontId="30" fillId="0" borderId="36" xfId="18" applyFont="1" applyFill="1" applyBorder="1" applyAlignment="1">
      <alignment vertical="center"/>
    </xf>
    <xf numFmtId="1" fontId="30" fillId="0" borderId="36" xfId="18" applyNumberFormat="1" applyFont="1" applyFill="1" applyBorder="1" applyAlignment="1">
      <alignment horizontal="right" vertical="center"/>
    </xf>
    <xf numFmtId="181" fontId="30" fillId="0" borderId="69" xfId="1" applyNumberFormat="1" applyFont="1" applyFill="1" applyBorder="1" applyAlignment="1">
      <alignment horizontal="right" vertical="center"/>
    </xf>
    <xf numFmtId="181" fontId="30" fillId="0" borderId="92" xfId="1" applyNumberFormat="1" applyFont="1" applyFill="1" applyBorder="1" applyAlignment="1">
      <alignment horizontal="right" vertical="center"/>
    </xf>
    <xf numFmtId="0" fontId="30" fillId="0" borderId="40" xfId="18" applyFont="1" applyFill="1" applyBorder="1" applyAlignment="1">
      <alignment horizontal="right" indent="1"/>
    </xf>
    <xf numFmtId="0" fontId="30" fillId="0" borderId="90" xfId="18" applyFont="1" applyFill="1" applyBorder="1" applyAlignment="1">
      <alignment horizontal="right" indent="1"/>
    </xf>
    <xf numFmtId="181" fontId="30" fillId="0" borderId="91" xfId="1" applyNumberFormat="1" applyFont="1" applyFill="1" applyBorder="1" applyAlignment="1">
      <alignment horizontal="right" vertical="center"/>
    </xf>
    <xf numFmtId="177" fontId="39" fillId="0" borderId="0" xfId="1" applyNumberFormat="1" applyFont="1" applyFill="1" applyBorder="1" applyAlignment="1">
      <alignment horizontal="right" indent="1"/>
    </xf>
    <xf numFmtId="2" fontId="30" fillId="0" borderId="95" xfId="0" applyNumberFormat="1" applyFont="1" applyFill="1" applyBorder="1" applyAlignment="1">
      <alignment horizontal="center" vertical="center"/>
    </xf>
    <xf numFmtId="2" fontId="31" fillId="0" borderId="89" xfId="0" applyNumberFormat="1" applyFont="1" applyFill="1" applyBorder="1" applyAlignment="1">
      <alignment horizontal="center" vertical="center"/>
    </xf>
    <xf numFmtId="2" fontId="31" fillId="0" borderId="90" xfId="0" applyNumberFormat="1" applyFont="1" applyFill="1" applyBorder="1" applyAlignment="1">
      <alignment horizontal="center" vertical="center"/>
    </xf>
    <xf numFmtId="0" fontId="31" fillId="0" borderId="34" xfId="0" applyFont="1" applyFill="1" applyBorder="1" applyAlignment="1">
      <alignment horizontal="right" vertical="center"/>
    </xf>
    <xf numFmtId="177" fontId="31" fillId="0" borderId="34" xfId="1" applyNumberFormat="1" applyFont="1" applyFill="1" applyBorder="1" applyAlignment="1">
      <alignment horizontal="right" vertical="center"/>
    </xf>
    <xf numFmtId="0" fontId="31" fillId="0" borderId="34" xfId="0" applyFont="1" applyFill="1" applyBorder="1" applyAlignment="1">
      <alignment horizontal="left" vertical="center"/>
    </xf>
    <xf numFmtId="0" fontId="31" fillId="0" borderId="90" xfId="0" applyFont="1" applyFill="1" applyBorder="1" applyAlignment="1">
      <alignment horizontal="right" vertical="center"/>
    </xf>
    <xf numFmtId="177" fontId="31" fillId="0" borderId="90" xfId="1" applyNumberFormat="1" applyFont="1" applyFill="1" applyBorder="1" applyAlignment="1">
      <alignment horizontal="right" vertical="center"/>
    </xf>
    <xf numFmtId="0" fontId="31" fillId="0" borderId="61" xfId="0" applyFont="1" applyFill="1" applyBorder="1" applyAlignment="1">
      <alignment horizontal="left" vertical="center"/>
    </xf>
    <xf numFmtId="0" fontId="30" fillId="0" borderId="69" xfId="0" applyNumberFormat="1" applyFont="1" applyFill="1" applyBorder="1" applyAlignment="1"/>
    <xf numFmtId="1" fontId="31" fillId="0" borderId="36" xfId="0" applyNumberFormat="1" applyFont="1" applyFill="1" applyBorder="1" applyAlignment="1">
      <alignment vertical="center"/>
    </xf>
    <xf numFmtId="180" fontId="31" fillId="0" borderId="36" xfId="1" applyNumberFormat="1" applyFont="1" applyFill="1" applyBorder="1" applyAlignment="1">
      <alignment vertical="center"/>
    </xf>
    <xf numFmtId="0" fontId="31" fillId="0" borderId="92" xfId="0" applyFont="1" applyFill="1" applyBorder="1" applyAlignment="1">
      <alignment vertical="center"/>
    </xf>
    <xf numFmtId="171" fontId="31" fillId="0" borderId="36" xfId="11" applyNumberFormat="1" applyFont="1" applyFill="1" applyBorder="1" applyAlignment="1">
      <alignment vertical="center"/>
    </xf>
    <xf numFmtId="0" fontId="31" fillId="0" borderId="40" xfId="0" applyFont="1" applyFill="1" applyBorder="1" applyAlignment="1">
      <alignment vertical="center"/>
    </xf>
    <xf numFmtId="177" fontId="30" fillId="0" borderId="94" xfId="1" applyNumberFormat="1" applyFont="1" applyFill="1" applyBorder="1" applyAlignment="1">
      <alignment horizontal="left" vertical="center" indent="2"/>
    </xf>
    <xf numFmtId="177" fontId="30" fillId="0" borderId="95" xfId="1" applyNumberFormat="1" applyFont="1" applyFill="1" applyBorder="1" applyAlignment="1">
      <alignment horizontal="left" vertical="center" indent="2"/>
    </xf>
    <xf numFmtId="167" fontId="30" fillId="0" borderId="95" xfId="1" applyNumberFormat="1" applyFont="1" applyFill="1" applyBorder="1" applyAlignment="1">
      <alignment horizontal="left" vertical="center" indent="2"/>
    </xf>
    <xf numFmtId="177" fontId="30" fillId="0" borderId="82" xfId="1" applyNumberFormat="1" applyFont="1" applyFill="1" applyBorder="1" applyAlignment="1">
      <alignment horizontal="left" vertical="center" indent="2"/>
    </xf>
    <xf numFmtId="177" fontId="30" fillId="0" borderId="74" xfId="1" applyNumberFormat="1" applyFont="1" applyFill="1" applyBorder="1" applyAlignment="1">
      <alignment horizontal="left" vertical="center" indent="2"/>
    </xf>
    <xf numFmtId="177" fontId="30" fillId="0" borderId="89" xfId="1" applyNumberFormat="1" applyFont="1" applyFill="1" applyBorder="1" applyAlignment="1">
      <alignment horizontal="left" vertical="center" indent="2"/>
    </xf>
    <xf numFmtId="177" fontId="30" fillId="0" borderId="90" xfId="1" applyNumberFormat="1" applyFont="1" applyFill="1" applyBorder="1" applyAlignment="1">
      <alignment horizontal="right" indent="1"/>
    </xf>
    <xf numFmtId="177" fontId="30" fillId="0" borderId="40" xfId="1" applyNumberFormat="1" applyFont="1" applyFill="1" applyBorder="1" applyAlignment="1">
      <alignment horizontal="right" indent="1"/>
    </xf>
    <xf numFmtId="181" fontId="17" fillId="0" borderId="90" xfId="1" applyNumberFormat="1" applyFont="1" applyFill="1" applyBorder="1" applyAlignment="1">
      <alignment horizontal="right" vertical="center"/>
    </xf>
    <xf numFmtId="168" fontId="30" fillId="0" borderId="90" xfId="8" applyNumberFormat="1" applyFont="1" applyFill="1" applyBorder="1" applyAlignment="1">
      <alignment horizontal="right" vertical="center" readingOrder="1"/>
    </xf>
    <xf numFmtId="177" fontId="23" fillId="0" borderId="0" xfId="1" applyNumberFormat="1" applyFont="1" applyFill="1"/>
    <xf numFmtId="0" fontId="31" fillId="0" borderId="90" xfId="10" applyFont="1" applyFill="1" applyBorder="1" applyAlignment="1">
      <alignment vertical="top"/>
    </xf>
    <xf numFmtId="0" fontId="11" fillId="0" borderId="40" xfId="10" applyFont="1" applyFill="1" applyBorder="1" applyAlignment="1">
      <alignment horizontal="right" vertical="center"/>
    </xf>
    <xf numFmtId="0" fontId="48" fillId="2" borderId="24" xfId="0" applyFont="1" applyFill="1" applyBorder="1" applyAlignment="1">
      <alignment horizontal="center"/>
    </xf>
    <xf numFmtId="0" fontId="48" fillId="2" borderId="91" xfId="0" applyFont="1" applyFill="1" applyBorder="1" applyAlignment="1">
      <alignment horizontal="center"/>
    </xf>
    <xf numFmtId="0" fontId="48" fillId="2" borderId="34" xfId="0" applyFont="1" applyFill="1" applyBorder="1" applyAlignment="1">
      <alignment horizontal="center"/>
    </xf>
    <xf numFmtId="0" fontId="39" fillId="0" borderId="0" xfId="10" applyFont="1" applyFill="1" applyAlignment="1">
      <alignment horizontal="center"/>
    </xf>
    <xf numFmtId="0" fontId="34" fillId="0" borderId="0" xfId="0" applyFont="1" applyFill="1" applyAlignment="1">
      <alignment horizontal="right"/>
    </xf>
    <xf numFmtId="0" fontId="30" fillId="0" borderId="80" xfId="18" applyFont="1" applyFill="1" applyBorder="1" applyAlignment="1">
      <alignment horizontal="right" indent="1"/>
    </xf>
    <xf numFmtId="0" fontId="45" fillId="0" borderId="61" xfId="9" applyFont="1" applyFill="1" applyBorder="1" applyAlignment="1">
      <alignment horizontal="left" indent="1"/>
    </xf>
    <xf numFmtId="0" fontId="14" fillId="0" borderId="0" xfId="10" applyFont="1" applyFill="1" applyBorder="1" applyAlignment="1">
      <alignment horizontal="right" vertical="top" wrapText="1" readingOrder="2"/>
    </xf>
    <xf numFmtId="0" fontId="14" fillId="0" borderId="0" xfId="10" applyFont="1" applyFill="1" applyAlignment="1">
      <alignment vertical="top" wrapText="1"/>
    </xf>
    <xf numFmtId="0" fontId="31" fillId="0" borderId="16" xfId="0" applyFont="1" applyFill="1" applyBorder="1" applyAlignment="1">
      <alignment horizontal="center" vertical="center"/>
    </xf>
    <xf numFmtId="0" fontId="37" fillId="0" borderId="0" xfId="10" applyFont="1" applyFill="1" applyAlignment="1">
      <alignment horizontal="left" vertical="top" wrapText="1"/>
    </xf>
    <xf numFmtId="2" fontId="31" fillId="0" borderId="36" xfId="0" applyNumberFormat="1" applyFont="1" applyFill="1" applyBorder="1" applyAlignment="1">
      <alignment horizontal="center" vertical="center"/>
    </xf>
    <xf numFmtId="2" fontId="30" fillId="0" borderId="97" xfId="0" applyNumberFormat="1" applyFont="1" applyFill="1" applyBorder="1" applyAlignment="1">
      <alignment horizontal="center" vertical="center"/>
    </xf>
    <xf numFmtId="2" fontId="31" fillId="0" borderId="40" xfId="0" applyNumberFormat="1" applyFont="1" applyFill="1" applyBorder="1" applyAlignment="1">
      <alignment horizontal="center" vertical="center"/>
    </xf>
    <xf numFmtId="0" fontId="31" fillId="0" borderId="7"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80" xfId="0" applyFont="1" applyFill="1" applyBorder="1" applyAlignment="1">
      <alignment vertical="center"/>
    </xf>
    <xf numFmtId="0" fontId="31" fillId="0" borderId="90" xfId="0" applyFont="1" applyFill="1" applyBorder="1" applyAlignment="1">
      <alignment vertical="center"/>
    </xf>
    <xf numFmtId="172" fontId="31" fillId="0" borderId="38" xfId="10" applyNumberFormat="1" applyFont="1" applyFill="1" applyBorder="1" applyAlignment="1">
      <alignment horizontal="right" vertical="center"/>
    </xf>
    <xf numFmtId="172" fontId="31" fillId="0" borderId="46" xfId="10" applyNumberFormat="1" applyFont="1" applyFill="1" applyBorder="1" applyAlignment="1">
      <alignment horizontal="right" vertical="center"/>
    </xf>
    <xf numFmtId="172" fontId="31" fillId="0" borderId="35" xfId="10" applyNumberFormat="1" applyFont="1" applyFill="1" applyBorder="1" applyAlignment="1">
      <alignment horizontal="right" vertical="center"/>
    </xf>
    <xf numFmtId="0" fontId="30" fillId="0" borderId="75" xfId="0" applyFont="1" applyFill="1" applyBorder="1" applyAlignment="1">
      <alignment horizontal="right" vertical="center"/>
    </xf>
    <xf numFmtId="2" fontId="31" fillId="0" borderId="75" xfId="0" applyNumberFormat="1" applyFont="1" applyFill="1" applyBorder="1" applyAlignment="1">
      <alignment horizontal="center" vertical="center"/>
    </xf>
    <xf numFmtId="0" fontId="30" fillId="0" borderId="75" xfId="4" applyFont="1" applyFill="1" applyBorder="1" applyAlignment="1">
      <alignment horizontal="right" indent="2"/>
    </xf>
    <xf numFmtId="37" fontId="31" fillId="0" borderId="38" xfId="1" applyNumberFormat="1" applyFont="1" applyFill="1" applyBorder="1" applyAlignment="1">
      <alignment horizontal="right" vertical="center"/>
    </xf>
    <xf numFmtId="0" fontId="17" fillId="0" borderId="40" xfId="0" applyFont="1" applyFill="1" applyBorder="1" applyAlignment="1">
      <alignment horizontal="right" indent="1"/>
    </xf>
    <xf numFmtId="0" fontId="17" fillId="0" borderId="61" xfId="0" applyFont="1" applyFill="1" applyBorder="1"/>
    <xf numFmtId="0" fontId="31" fillId="0" borderId="75" xfId="0" applyFont="1" applyFill="1" applyBorder="1" applyAlignment="1">
      <alignment horizontal="right" vertical="center"/>
    </xf>
    <xf numFmtId="177" fontId="31" fillId="0" borderId="75" xfId="1" applyNumberFormat="1" applyFont="1" applyFill="1" applyBorder="1" applyAlignment="1">
      <alignment horizontal="right" vertical="center"/>
    </xf>
    <xf numFmtId="0" fontId="31" fillId="0" borderId="75" xfId="0" applyFont="1" applyFill="1" applyBorder="1" applyAlignment="1">
      <alignment horizontal="left" vertical="center"/>
    </xf>
    <xf numFmtId="0" fontId="30" fillId="0" borderId="75" xfId="0" applyNumberFormat="1" applyFont="1" applyFill="1" applyBorder="1" applyAlignment="1"/>
    <xf numFmtId="177" fontId="30" fillId="0" borderId="75" xfId="1" applyNumberFormat="1" applyFont="1" applyFill="1" applyBorder="1" applyAlignment="1">
      <alignment horizontal="left" vertical="center" indent="2"/>
    </xf>
    <xf numFmtId="167" fontId="30" fillId="0" borderId="75" xfId="1" applyNumberFormat="1" applyFont="1" applyFill="1" applyBorder="1" applyAlignment="1">
      <alignment horizontal="left" vertical="center" indent="2"/>
    </xf>
    <xf numFmtId="49" fontId="30" fillId="0" borderId="75" xfId="1" applyNumberFormat="1" applyFont="1" applyFill="1" applyBorder="1" applyAlignment="1">
      <alignment horizontal="right" vertical="center"/>
    </xf>
    <xf numFmtId="177" fontId="31" fillId="0" borderId="75" xfId="1" applyNumberFormat="1" applyFont="1" applyFill="1" applyBorder="1" applyAlignment="1">
      <alignment horizontal="left" vertical="center" indent="2"/>
    </xf>
    <xf numFmtId="167" fontId="31" fillId="0" borderId="75" xfId="1" applyNumberFormat="1" applyFont="1" applyFill="1" applyBorder="1" applyAlignment="1">
      <alignment horizontal="left" vertical="center" indent="2"/>
    </xf>
    <xf numFmtId="0" fontId="12" fillId="0" borderId="84" xfId="4" applyFont="1" applyFill="1" applyBorder="1" applyAlignment="1">
      <alignment vertical="center" wrapText="1" readingOrder="2"/>
    </xf>
    <xf numFmtId="0" fontId="12" fillId="0" borderId="84" xfId="4" applyFont="1" applyFill="1" applyBorder="1" applyAlignment="1">
      <alignment horizontal="left" vertical="center" wrapText="1" readingOrder="1"/>
    </xf>
    <xf numFmtId="2" fontId="31" fillId="0" borderId="36" xfId="0" applyNumberFormat="1" applyFont="1" applyFill="1" applyBorder="1" applyAlignment="1">
      <alignment horizontal="center" vertical="center"/>
    </xf>
    <xf numFmtId="2" fontId="31" fillId="0" borderId="92" xfId="0" applyNumberFormat="1" applyFont="1" applyFill="1" applyBorder="1" applyAlignment="1">
      <alignment horizontal="center" vertical="center"/>
    </xf>
    <xf numFmtId="2" fontId="30" fillId="0" borderId="97" xfId="0" applyNumberFormat="1" applyFont="1" applyFill="1" applyBorder="1" applyAlignment="1">
      <alignment horizontal="center" vertical="center"/>
    </xf>
    <xf numFmtId="0" fontId="34" fillId="0" borderId="0" xfId="0" applyFont="1" applyFill="1" applyAlignment="1">
      <alignment horizontal="right" vertical="top"/>
    </xf>
    <xf numFmtId="0" fontId="34" fillId="0" borderId="0" xfId="0" applyFont="1" applyFill="1" applyAlignment="1">
      <alignment horizontal="right"/>
    </xf>
    <xf numFmtId="181" fontId="18" fillId="0" borderId="0" xfId="0" applyNumberFormat="1" applyFont="1" applyFill="1"/>
    <xf numFmtId="181" fontId="26" fillId="0" borderId="0" xfId="0" applyNumberFormat="1" applyFont="1" applyFill="1"/>
    <xf numFmtId="0" fontId="30" fillId="0" borderId="91" xfId="0" applyFont="1" applyFill="1" applyBorder="1" applyAlignment="1">
      <alignment horizontal="right" vertical="center"/>
    </xf>
    <xf numFmtId="2" fontId="31" fillId="0" borderId="91" xfId="0" applyNumberFormat="1" applyFont="1" applyFill="1" applyBorder="1" applyAlignment="1">
      <alignment horizontal="center" vertical="center"/>
    </xf>
    <xf numFmtId="2" fontId="31" fillId="0" borderId="100" xfId="0" applyNumberFormat="1" applyFont="1" applyFill="1" applyBorder="1" applyAlignment="1">
      <alignment horizontal="center" vertical="center"/>
    </xf>
    <xf numFmtId="0" fontId="39" fillId="0" borderId="0" xfId="4" applyFont="1" applyFill="1" applyAlignment="1">
      <alignment horizontal="center"/>
    </xf>
    <xf numFmtId="0" fontId="39" fillId="0" borderId="0" xfId="10" applyFont="1" applyFill="1" applyAlignment="1">
      <alignment horizontal="center"/>
    </xf>
    <xf numFmtId="49" fontId="30" fillId="0" borderId="7" xfId="1" applyNumberFormat="1" applyFont="1" applyFill="1" applyBorder="1" applyAlignment="1">
      <alignment horizontal="center" vertical="center"/>
    </xf>
    <xf numFmtId="171" fontId="31" fillId="0" borderId="45" xfId="11" applyNumberFormat="1" applyFont="1" applyFill="1" applyBorder="1" applyAlignment="1">
      <alignment horizontal="center" vertical="center"/>
    </xf>
    <xf numFmtId="171" fontId="31" fillId="0" borderId="38" xfId="11" applyNumberFormat="1" applyFont="1" applyFill="1" applyBorder="1" applyAlignment="1">
      <alignment horizontal="center" vertical="center"/>
    </xf>
    <xf numFmtId="171" fontId="31" fillId="0" borderId="46" xfId="11" applyNumberFormat="1" applyFont="1" applyFill="1" applyBorder="1" applyAlignment="1">
      <alignment horizontal="center" vertical="center"/>
    </xf>
    <xf numFmtId="9" fontId="30" fillId="0" borderId="45" xfId="11" applyFont="1" applyFill="1" applyBorder="1" applyAlignment="1">
      <alignment horizontal="center" vertical="center"/>
    </xf>
    <xf numFmtId="9" fontId="30" fillId="0" borderId="38" xfId="11" applyFont="1" applyFill="1" applyBorder="1" applyAlignment="1">
      <alignment horizontal="center" vertical="center"/>
    </xf>
    <xf numFmtId="9" fontId="30" fillId="0" borderId="46" xfId="11" applyFont="1" applyFill="1" applyBorder="1" applyAlignment="1">
      <alignment horizontal="center" vertical="center"/>
    </xf>
    <xf numFmtId="9" fontId="31" fillId="0" borderId="45" xfId="11" applyFont="1" applyFill="1" applyBorder="1" applyAlignment="1">
      <alignment horizontal="center" vertical="center"/>
    </xf>
    <xf numFmtId="9" fontId="31" fillId="0" borderId="38" xfId="11" applyFont="1" applyFill="1" applyBorder="1" applyAlignment="1">
      <alignment horizontal="center" vertical="center"/>
    </xf>
    <xf numFmtId="9" fontId="31" fillId="0" borderId="46" xfId="11" applyFont="1" applyFill="1" applyBorder="1" applyAlignment="1">
      <alignment horizontal="center" vertical="center"/>
    </xf>
    <xf numFmtId="171" fontId="30" fillId="0" borderId="45" xfId="11" applyNumberFormat="1" applyFont="1" applyFill="1" applyBorder="1" applyAlignment="1">
      <alignment horizontal="center" vertical="center"/>
    </xf>
    <xf numFmtId="171" fontId="30" fillId="0" borderId="38" xfId="11" applyNumberFormat="1" applyFont="1" applyFill="1" applyBorder="1" applyAlignment="1">
      <alignment horizontal="center" vertical="center"/>
    </xf>
    <xf numFmtId="171" fontId="30" fillId="0" borderId="46" xfId="11" applyNumberFormat="1" applyFont="1" applyFill="1" applyBorder="1" applyAlignment="1">
      <alignment horizontal="center" vertical="center"/>
    </xf>
    <xf numFmtId="9" fontId="31" fillId="0" borderId="45" xfId="11" applyFont="1" applyFill="1" applyBorder="1" applyAlignment="1">
      <alignment horizontal="right" vertical="center"/>
    </xf>
    <xf numFmtId="9" fontId="31" fillId="0" borderId="38" xfId="11" applyFont="1" applyFill="1" applyBorder="1" applyAlignment="1">
      <alignment horizontal="right" vertical="center"/>
    </xf>
    <xf numFmtId="9" fontId="31" fillId="0" borderId="48" xfId="11" applyFont="1" applyFill="1" applyBorder="1" applyAlignment="1">
      <alignment horizontal="right" vertical="center"/>
    </xf>
    <xf numFmtId="9" fontId="31" fillId="0" borderId="10" xfId="11" applyFont="1" applyFill="1" applyBorder="1" applyAlignment="1">
      <alignment horizontal="right" vertical="center"/>
    </xf>
    <xf numFmtId="9" fontId="30" fillId="0" borderId="45" xfId="11" applyFont="1" applyFill="1" applyBorder="1" applyAlignment="1">
      <alignment horizontal="right" vertical="center"/>
    </xf>
    <xf numFmtId="9" fontId="30" fillId="0" borderId="38" xfId="11" applyFont="1" applyFill="1" applyBorder="1" applyAlignment="1">
      <alignment horizontal="right" vertical="center"/>
    </xf>
    <xf numFmtId="9" fontId="30" fillId="0" borderId="48" xfId="11" applyFont="1" applyFill="1" applyBorder="1" applyAlignment="1">
      <alignment horizontal="right" vertical="center"/>
    </xf>
    <xf numFmtId="9" fontId="30" fillId="0" borderId="10" xfId="11" applyFont="1" applyFill="1" applyBorder="1" applyAlignment="1">
      <alignment horizontal="right" vertical="center"/>
    </xf>
    <xf numFmtId="171" fontId="31" fillId="0" borderId="38" xfId="11" applyNumberFormat="1" applyFont="1" applyFill="1" applyBorder="1" applyAlignment="1">
      <alignment horizontal="right" vertical="center"/>
    </xf>
    <xf numFmtId="171" fontId="31" fillId="0" borderId="45" xfId="11" applyNumberFormat="1" applyFont="1" applyFill="1" applyBorder="1" applyAlignment="1">
      <alignment horizontal="right" vertical="center"/>
    </xf>
    <xf numFmtId="171" fontId="31" fillId="0" borderId="48" xfId="11" applyNumberFormat="1" applyFont="1" applyFill="1" applyBorder="1" applyAlignment="1">
      <alignment horizontal="right" vertical="center"/>
    </xf>
    <xf numFmtId="171" fontId="31" fillId="0" borderId="10" xfId="11" applyNumberFormat="1" applyFont="1" applyFill="1" applyBorder="1" applyAlignment="1">
      <alignment horizontal="right" vertical="center"/>
    </xf>
    <xf numFmtId="9" fontId="30" fillId="0" borderId="45" xfId="11" applyNumberFormat="1" applyFont="1" applyFill="1" applyBorder="1" applyAlignment="1">
      <alignment horizontal="right" vertical="center"/>
    </xf>
    <xf numFmtId="0" fontId="42" fillId="0" borderId="0" xfId="4" applyFont="1" applyFill="1" applyBorder="1" applyAlignment="1">
      <alignment horizontal="center"/>
    </xf>
    <xf numFmtId="0" fontId="43" fillId="0" borderId="0" xfId="4" applyFont="1" applyFill="1" applyBorder="1" applyAlignment="1">
      <alignment horizontal="center"/>
    </xf>
    <xf numFmtId="0" fontId="44" fillId="0" borderId="0" xfId="4" applyFont="1" applyFill="1" applyBorder="1" applyAlignment="1">
      <alignment horizontal="center"/>
    </xf>
    <xf numFmtId="0" fontId="34" fillId="0" borderId="0" xfId="4" quotePrefix="1" applyFont="1" applyFill="1" applyAlignment="1">
      <alignment horizontal="right"/>
    </xf>
    <xf numFmtId="0" fontId="15" fillId="0" borderId="0" xfId="4" applyFont="1" applyFill="1"/>
    <xf numFmtId="177" fontId="30" fillId="0" borderId="0" xfId="1" applyNumberFormat="1" applyFont="1" applyFill="1"/>
    <xf numFmtId="177" fontId="31" fillId="0" borderId="7" xfId="1" applyNumberFormat="1" applyFont="1" applyFill="1" applyBorder="1" applyAlignment="1">
      <alignment horizontal="right" indent="1"/>
    </xf>
    <xf numFmtId="177" fontId="31" fillId="0" borderId="36" xfId="1" quotePrefix="1" applyNumberFormat="1" applyFont="1" applyFill="1" applyBorder="1" applyAlignment="1">
      <alignment horizontal="right" indent="1"/>
    </xf>
    <xf numFmtId="49" fontId="31" fillId="0" borderId="12" xfId="1" applyNumberFormat="1" applyFont="1" applyFill="1" applyBorder="1" applyAlignment="1">
      <alignment horizontal="left" indent="1"/>
    </xf>
    <xf numFmtId="177" fontId="30" fillId="0" borderId="35" xfId="1" quotePrefix="1" applyNumberFormat="1" applyFont="1" applyFill="1" applyBorder="1" applyAlignment="1">
      <alignment horizontal="right" vertical="center"/>
    </xf>
    <xf numFmtId="177" fontId="30" fillId="0" borderId="36" xfId="1" quotePrefix="1" applyNumberFormat="1" applyFont="1" applyFill="1" applyBorder="1" applyAlignment="1">
      <alignment horizontal="right" vertical="center"/>
    </xf>
    <xf numFmtId="49" fontId="31" fillId="0" borderId="7" xfId="1" applyNumberFormat="1" applyFont="1" applyFill="1" applyBorder="1" applyAlignment="1">
      <alignment horizontal="right" vertical="center" indent="1" readingOrder="2"/>
    </xf>
    <xf numFmtId="177" fontId="31" fillId="0" borderId="36" xfId="1" quotePrefix="1" applyNumberFormat="1" applyFont="1" applyFill="1" applyBorder="1" applyAlignment="1">
      <alignment horizontal="right" vertical="center"/>
    </xf>
    <xf numFmtId="49" fontId="30" fillId="0" borderId="7" xfId="1" applyNumberFormat="1" applyFont="1" applyFill="1" applyBorder="1" applyAlignment="1">
      <alignment horizontal="right" vertical="center" indent="1" readingOrder="2"/>
    </xf>
    <xf numFmtId="1" fontId="31" fillId="0" borderId="36" xfId="1" quotePrefix="1" applyNumberFormat="1" applyFont="1" applyFill="1" applyBorder="1" applyAlignment="1">
      <alignment horizontal="right" vertical="center" indent="1"/>
    </xf>
    <xf numFmtId="177" fontId="31" fillId="0" borderId="36" xfId="1" quotePrefix="1" applyNumberFormat="1" applyFont="1" applyFill="1" applyBorder="1" applyAlignment="1">
      <alignment vertical="center"/>
    </xf>
    <xf numFmtId="49" fontId="31" fillId="0" borderId="8" xfId="1" applyNumberFormat="1" applyFont="1" applyFill="1" applyBorder="1"/>
    <xf numFmtId="177" fontId="31" fillId="0" borderId="40" xfId="1" applyNumberFormat="1" applyFont="1" applyFill="1" applyBorder="1" applyAlignment="1">
      <alignment horizontal="right"/>
    </xf>
    <xf numFmtId="49" fontId="31" fillId="0" borderId="61" xfId="1" applyNumberFormat="1" applyFont="1" applyFill="1" applyBorder="1"/>
    <xf numFmtId="49" fontId="18" fillId="0" borderId="0" xfId="4" applyNumberFormat="1" applyFont="1" applyFill="1"/>
    <xf numFmtId="49" fontId="37" fillId="0" borderId="0" xfId="10" applyNumberFormat="1" applyFont="1" applyFill="1"/>
    <xf numFmtId="49" fontId="14" fillId="0" borderId="0" xfId="10" applyNumberFormat="1" applyFont="1" applyFill="1"/>
    <xf numFmtId="49" fontId="14" fillId="0" borderId="0" xfId="4" applyNumberFormat="1" applyFont="1" applyFill="1"/>
    <xf numFmtId="3" fontId="18" fillId="0" borderId="0" xfId="4" applyNumberFormat="1" applyFont="1" applyFill="1"/>
    <xf numFmtId="0" fontId="30" fillId="0" borderId="0" xfId="4" applyFont="1" applyFill="1"/>
    <xf numFmtId="0" fontId="45" fillId="0" borderId="7" xfId="4" applyFont="1" applyFill="1" applyBorder="1" applyAlignment="1">
      <alignment horizontal="right" wrapText="1" indent="1"/>
    </xf>
    <xf numFmtId="1" fontId="31" fillId="0" borderId="36" xfId="4" applyNumberFormat="1" applyFont="1" applyFill="1" applyBorder="1" applyAlignment="1">
      <alignment horizontal="right" indent="1"/>
    </xf>
    <xf numFmtId="0" fontId="45" fillId="0" borderId="12" xfId="4" applyFont="1" applyFill="1" applyBorder="1" applyAlignment="1">
      <alignment horizontal="left" wrapText="1" indent="1"/>
    </xf>
    <xf numFmtId="0" fontId="45" fillId="0" borderId="12" xfId="10" applyFont="1" applyFill="1" applyBorder="1" applyAlignment="1">
      <alignment horizontal="left" indent="1"/>
    </xf>
    <xf numFmtId="49" fontId="45" fillId="0" borderId="7" xfId="1" applyNumberFormat="1" applyFont="1" applyFill="1" applyBorder="1" applyAlignment="1">
      <alignment horizontal="right" wrapText="1" indent="1"/>
    </xf>
    <xf numFmtId="177" fontId="31" fillId="0" borderId="36" xfId="1" applyNumberFormat="1" applyFont="1" applyFill="1" applyBorder="1" applyAlignment="1">
      <alignment horizontal="right" indent="1"/>
    </xf>
    <xf numFmtId="0" fontId="30" fillId="0" borderId="12" xfId="4" applyFont="1" applyFill="1" applyBorder="1" applyAlignment="1">
      <alignment horizontal="left" vertical="center" indent="1"/>
    </xf>
    <xf numFmtId="1" fontId="30" fillId="0" borderId="0" xfId="4" applyNumberFormat="1" applyFont="1" applyFill="1" applyAlignment="1">
      <alignment vertical="center"/>
    </xf>
    <xf numFmtId="0" fontId="31" fillId="0" borderId="12" xfId="4" applyFont="1" applyFill="1" applyBorder="1" applyAlignment="1">
      <alignment horizontal="left" vertical="center" indent="1"/>
    </xf>
    <xf numFmtId="49" fontId="45" fillId="0" borderId="7" xfId="1" applyNumberFormat="1" applyFont="1" applyFill="1" applyBorder="1" applyAlignment="1">
      <alignment horizontal="right" vertical="center" wrapText="1" indent="1"/>
    </xf>
    <xf numFmtId="0" fontId="45" fillId="0" borderId="12" xfId="4" applyFont="1" applyFill="1" applyBorder="1" applyAlignment="1">
      <alignment horizontal="left" vertical="center" wrapText="1" indent="1"/>
    </xf>
    <xf numFmtId="49" fontId="45" fillId="0" borderId="18" xfId="1" applyNumberFormat="1" applyFont="1" applyFill="1" applyBorder="1" applyAlignment="1">
      <alignment horizontal="right" vertical="center" wrapText="1" indent="1"/>
    </xf>
    <xf numFmtId="177" fontId="31" fillId="0" borderId="24" xfId="1" applyNumberFormat="1" applyFont="1" applyFill="1" applyBorder="1" applyAlignment="1">
      <alignment horizontal="right" vertical="center"/>
    </xf>
    <xf numFmtId="0" fontId="45" fillId="0" borderId="20" xfId="4" applyFont="1" applyFill="1" applyBorder="1" applyAlignment="1">
      <alignment horizontal="left" vertical="center" wrapText="1" indent="1"/>
    </xf>
    <xf numFmtId="0" fontId="31" fillId="0" borderId="61" xfId="4" applyFont="1" applyFill="1" applyBorder="1"/>
    <xf numFmtId="1" fontId="16" fillId="0" borderId="0" xfId="4" applyNumberFormat="1" applyFont="1" applyFill="1" applyAlignment="1">
      <alignment vertical="center"/>
    </xf>
    <xf numFmtId="9" fontId="14" fillId="0" borderId="0" xfId="11" applyFont="1" applyFill="1"/>
    <xf numFmtId="1" fontId="18" fillId="0" borderId="0" xfId="4" applyNumberFormat="1" applyFont="1" applyFill="1"/>
    <xf numFmtId="0" fontId="43" fillId="0" borderId="0" xfId="4" applyFont="1" applyFill="1" applyBorder="1" applyAlignment="1">
      <alignment horizontal="center" wrapText="1"/>
    </xf>
    <xf numFmtId="0" fontId="44" fillId="0" borderId="0" xfId="4" applyFont="1" applyFill="1" applyBorder="1" applyAlignment="1">
      <alignment horizontal="center" wrapText="1"/>
    </xf>
    <xf numFmtId="0" fontId="24" fillId="0" borderId="0" xfId="4" applyFont="1" applyFill="1" applyAlignment="1">
      <alignment horizontal="right"/>
    </xf>
    <xf numFmtId="0" fontId="23" fillId="0" borderId="0" xfId="4" applyFont="1" applyFill="1"/>
    <xf numFmtId="0" fontId="24" fillId="0" borderId="0" xfId="4" applyFont="1" applyFill="1"/>
    <xf numFmtId="0" fontId="31" fillId="0" borderId="7" xfId="4" applyFont="1" applyFill="1" applyBorder="1" applyAlignment="1">
      <alignment horizontal="center"/>
    </xf>
    <xf numFmtId="0" fontId="31" fillId="0" borderId="36" xfId="4" applyFont="1" applyFill="1" applyBorder="1" applyAlignment="1">
      <alignment horizontal="center"/>
    </xf>
    <xf numFmtId="0" fontId="31" fillId="0" borderId="12" xfId="4" applyFont="1" applyFill="1" applyBorder="1" applyAlignment="1">
      <alignment horizontal="center"/>
    </xf>
    <xf numFmtId="0" fontId="31" fillId="0" borderId="0" xfId="4" applyFont="1" applyFill="1" applyAlignment="1">
      <alignment horizontal="center"/>
    </xf>
    <xf numFmtId="0" fontId="45" fillId="0" borderId="7" xfId="4" applyFont="1" applyFill="1" applyBorder="1" applyAlignment="1">
      <alignment horizontal="right" vertical="center" indent="1"/>
    </xf>
    <xf numFmtId="0" fontId="30" fillId="0" borderId="36" xfId="4" applyFont="1" applyFill="1" applyBorder="1" applyAlignment="1">
      <alignment vertical="center"/>
    </xf>
    <xf numFmtId="0" fontId="45" fillId="0" borderId="12" xfId="4" applyFont="1" applyFill="1" applyBorder="1" applyAlignment="1">
      <alignment horizontal="left" vertical="center" indent="1"/>
    </xf>
    <xf numFmtId="177" fontId="30" fillId="0" borderId="7" xfId="1" applyNumberFormat="1" applyFont="1" applyFill="1" applyBorder="1" applyAlignment="1">
      <alignment horizontal="right" vertical="center" indent="1"/>
    </xf>
    <xf numFmtId="177" fontId="30" fillId="0" borderId="36" xfId="1" applyNumberFormat="1" applyFont="1" applyFill="1" applyBorder="1" applyAlignment="1">
      <alignment vertical="center"/>
    </xf>
    <xf numFmtId="3" fontId="30" fillId="0" borderId="36" xfId="1" applyNumberFormat="1" applyFont="1" applyFill="1" applyBorder="1" applyAlignment="1">
      <alignment vertical="center"/>
    </xf>
    <xf numFmtId="3" fontId="31" fillId="0" borderId="36" xfId="1" applyNumberFormat="1" applyFont="1" applyFill="1" applyBorder="1" applyAlignment="1">
      <alignment vertical="center"/>
    </xf>
    <xf numFmtId="177" fontId="31" fillId="0" borderId="36" xfId="1" applyNumberFormat="1" applyFont="1" applyFill="1" applyBorder="1" applyAlignment="1">
      <alignment vertical="center"/>
    </xf>
    <xf numFmtId="49" fontId="30" fillId="0" borderId="7" xfId="4" applyNumberFormat="1" applyFont="1" applyFill="1" applyBorder="1" applyAlignment="1">
      <alignment horizontal="right" vertical="center" indent="1"/>
    </xf>
    <xf numFmtId="0" fontId="31" fillId="0" borderId="18" xfId="4" applyFont="1" applyFill="1" applyBorder="1" applyAlignment="1">
      <alignment horizontal="right" vertical="center" indent="1"/>
    </xf>
    <xf numFmtId="0" fontId="31" fillId="0" borderId="24" xfId="4" applyFont="1" applyFill="1" applyBorder="1" applyAlignment="1">
      <alignment vertical="center"/>
    </xf>
    <xf numFmtId="0" fontId="31" fillId="0" borderId="20" xfId="4" applyFont="1" applyFill="1" applyBorder="1" applyAlignment="1">
      <alignment horizontal="left" vertical="center" indent="1"/>
    </xf>
    <xf numFmtId="0" fontId="30" fillId="0" borderId="7" xfId="4" applyFont="1" applyFill="1" applyBorder="1" applyAlignment="1">
      <alignment horizontal="right" vertical="center" indent="1"/>
    </xf>
    <xf numFmtId="168" fontId="30" fillId="0" borderId="36" xfId="4" applyNumberFormat="1" applyFont="1" applyFill="1" applyBorder="1" applyAlignment="1">
      <alignment horizontal="right" vertical="center"/>
    </xf>
    <xf numFmtId="172" fontId="30" fillId="0" borderId="0" xfId="4" applyNumberFormat="1" applyFont="1" applyFill="1" applyAlignment="1">
      <alignment vertical="center"/>
    </xf>
    <xf numFmtId="0" fontId="31" fillId="0" borderId="7" xfId="4" applyFont="1" applyFill="1" applyBorder="1" applyAlignment="1">
      <alignment horizontal="right" vertical="center" indent="1" readingOrder="2"/>
    </xf>
    <xf numFmtId="168" fontId="31" fillId="0" borderId="36" xfId="4" applyNumberFormat="1" applyFont="1" applyFill="1" applyBorder="1" applyAlignment="1">
      <alignment horizontal="right" vertical="center"/>
    </xf>
    <xf numFmtId="0" fontId="30" fillId="0" borderId="8" xfId="4" applyFont="1" applyFill="1" applyBorder="1" applyAlignment="1">
      <alignment horizontal="right" vertical="center" indent="1"/>
    </xf>
    <xf numFmtId="168" fontId="30" fillId="0" borderId="40" xfId="4" applyNumberFormat="1" applyFont="1" applyFill="1" applyBorder="1" applyAlignment="1">
      <alignment vertical="center"/>
    </xf>
    <xf numFmtId="0" fontId="30" fillId="0" borderId="61" xfId="4" applyFont="1" applyFill="1" applyBorder="1" applyAlignment="1">
      <alignment horizontal="left" vertical="center" indent="1"/>
    </xf>
    <xf numFmtId="168" fontId="31" fillId="0" borderId="36" xfId="4" applyNumberFormat="1" applyFont="1" applyFill="1" applyBorder="1" applyAlignment="1">
      <alignment vertical="center"/>
    </xf>
    <xf numFmtId="168" fontId="30" fillId="0" borderId="36" xfId="4" applyNumberFormat="1" applyFont="1" applyFill="1" applyBorder="1" applyAlignment="1">
      <alignment vertical="center"/>
    </xf>
    <xf numFmtId="0" fontId="16" fillId="0" borderId="8" xfId="4" applyFont="1" applyFill="1" applyBorder="1"/>
    <xf numFmtId="0" fontId="16" fillId="0" borderId="40" xfId="4" applyFont="1" applyFill="1" applyBorder="1" applyAlignment="1">
      <alignment vertical="center"/>
    </xf>
    <xf numFmtId="0" fontId="16" fillId="0" borderId="61" xfId="4" applyFont="1" applyFill="1" applyBorder="1"/>
    <xf numFmtId="1" fontId="16" fillId="0" borderId="0" xfId="4" applyNumberFormat="1" applyFont="1" applyFill="1"/>
    <xf numFmtId="168" fontId="18" fillId="0" borderId="0" xfId="4" applyNumberFormat="1" applyFont="1" applyFill="1"/>
    <xf numFmtId="0" fontId="16" fillId="0" borderId="0" xfId="4" quotePrefix="1" applyFont="1" applyFill="1" applyBorder="1" applyAlignment="1">
      <alignment horizontal="center"/>
    </xf>
    <xf numFmtId="167" fontId="16" fillId="0" borderId="0" xfId="1" applyFont="1" applyFill="1" applyBorder="1" applyAlignment="1">
      <alignment horizontal="center"/>
    </xf>
    <xf numFmtId="0" fontId="16" fillId="0" borderId="0" xfId="4" applyFont="1" applyFill="1" applyBorder="1" applyAlignment="1">
      <alignment horizontal="center"/>
    </xf>
    <xf numFmtId="49" fontId="34" fillId="0" borderId="0" xfId="4" applyNumberFormat="1" applyFont="1" applyFill="1" applyBorder="1" applyAlignment="1">
      <alignment horizontal="right" vertical="center"/>
    </xf>
    <xf numFmtId="49" fontId="34" fillId="0" borderId="0" xfId="4" applyNumberFormat="1" applyFont="1" applyFill="1" applyBorder="1" applyAlignment="1">
      <alignment horizontal="center" vertical="center"/>
    </xf>
    <xf numFmtId="49" fontId="34" fillId="0" borderId="0" xfId="4" applyNumberFormat="1" applyFont="1" applyFill="1" applyBorder="1" applyAlignment="1">
      <alignment vertical="center"/>
    </xf>
    <xf numFmtId="49" fontId="34" fillId="0" borderId="0" xfId="4" applyNumberFormat="1" applyFont="1" applyFill="1" applyAlignment="1">
      <alignment horizontal="center"/>
    </xf>
    <xf numFmtId="49" fontId="37" fillId="0" borderId="0" xfId="4" applyNumberFormat="1" applyFont="1" applyFill="1"/>
    <xf numFmtId="49" fontId="31" fillId="0" borderId="0" xfId="1" applyNumberFormat="1" applyFont="1" applyFill="1" applyAlignment="1">
      <alignment vertical="center"/>
    </xf>
    <xf numFmtId="49" fontId="30" fillId="2" borderId="35" xfId="1" applyNumberFormat="1" applyFont="1" applyFill="1" applyBorder="1" applyAlignment="1">
      <alignment horizontal="center" vertical="center" wrapText="1"/>
    </xf>
    <xf numFmtId="49" fontId="30" fillId="0" borderId="0" xfId="1" applyNumberFormat="1" applyFont="1" applyFill="1" applyAlignment="1">
      <alignment horizontal="center" vertical="center"/>
    </xf>
    <xf numFmtId="49" fontId="31" fillId="2" borderId="34" xfId="1" applyNumberFormat="1" applyFont="1" applyFill="1" applyBorder="1" applyAlignment="1">
      <alignment horizontal="center" vertical="center"/>
    </xf>
    <xf numFmtId="3" fontId="31" fillId="0" borderId="36" xfId="1" applyNumberFormat="1" applyFont="1" applyFill="1" applyBorder="1" applyAlignment="1">
      <alignment horizontal="center" vertical="top"/>
    </xf>
    <xf numFmtId="3" fontId="31" fillId="0" borderId="35" xfId="1" applyNumberFormat="1" applyFont="1" applyFill="1" applyBorder="1" applyAlignment="1">
      <alignment horizontal="center" vertical="top"/>
    </xf>
    <xf numFmtId="49" fontId="31" fillId="0" borderId="12" xfId="1" applyNumberFormat="1" applyFont="1" applyFill="1" applyBorder="1" applyAlignment="1">
      <alignment horizontal="center"/>
    </xf>
    <xf numFmtId="3" fontId="31" fillId="0" borderId="0" xfId="1" applyNumberFormat="1" applyFont="1" applyFill="1"/>
    <xf numFmtId="49" fontId="30" fillId="0" borderId="7" xfId="1" applyNumberFormat="1" applyFont="1" applyFill="1" applyBorder="1" applyAlignment="1">
      <alignment horizontal="right" vertical="center" wrapText="1" indent="1"/>
    </xf>
    <xf numFmtId="3" fontId="30" fillId="0" borderId="36" xfId="1" applyNumberFormat="1" applyFont="1" applyFill="1" applyBorder="1" applyAlignment="1">
      <alignment horizontal="right" vertical="center" readingOrder="1"/>
    </xf>
    <xf numFmtId="3" fontId="30" fillId="0" borderId="35" xfId="1" applyNumberFormat="1" applyFont="1" applyFill="1" applyBorder="1" applyAlignment="1">
      <alignment horizontal="right" vertical="center" readingOrder="1"/>
    </xf>
    <xf numFmtId="3" fontId="31" fillId="0" borderId="0" xfId="1" applyNumberFormat="1" applyFont="1" applyFill="1" applyAlignment="1">
      <alignment horizontal="center" vertical="center"/>
    </xf>
    <xf numFmtId="3" fontId="31" fillId="0" borderId="0" xfId="1" applyNumberFormat="1" applyFont="1" applyFill="1" applyAlignment="1">
      <alignment vertical="center"/>
    </xf>
    <xf numFmtId="3" fontId="30" fillId="0" borderId="0" xfId="1" applyNumberFormat="1" applyFont="1" applyFill="1" applyAlignment="1">
      <alignment vertical="center"/>
    </xf>
    <xf numFmtId="49" fontId="31" fillId="0" borderId="7" xfId="1" applyNumberFormat="1" applyFont="1" applyFill="1" applyBorder="1" applyAlignment="1">
      <alignment horizontal="right" vertical="center" wrapText="1" indent="2"/>
    </xf>
    <xf numFmtId="3" fontId="31" fillId="0" borderId="36" xfId="1" applyNumberFormat="1" applyFont="1" applyFill="1" applyBorder="1" applyAlignment="1">
      <alignment horizontal="right" vertical="center" readingOrder="1"/>
    </xf>
    <xf numFmtId="3" fontId="31" fillId="0" borderId="35" xfId="1" applyNumberFormat="1" applyFont="1" applyFill="1" applyBorder="1" applyAlignment="1">
      <alignment horizontal="right" vertical="center" readingOrder="1"/>
    </xf>
    <xf numFmtId="49" fontId="31" fillId="0" borderId="12" xfId="1" applyNumberFormat="1" applyFont="1" applyFill="1" applyBorder="1" applyAlignment="1">
      <alignment horizontal="left" vertical="center" indent="2"/>
    </xf>
    <xf numFmtId="49" fontId="31" fillId="0" borderId="7" xfId="1" applyNumberFormat="1" applyFont="1" applyFill="1" applyBorder="1" applyAlignment="1">
      <alignment horizontal="right" vertical="center" wrapText="1" indent="4"/>
    </xf>
    <xf numFmtId="49" fontId="31" fillId="0" borderId="12" xfId="1" applyNumberFormat="1" applyFont="1" applyFill="1" applyBorder="1" applyAlignment="1">
      <alignment horizontal="left" vertical="center" indent="4"/>
    </xf>
    <xf numFmtId="49" fontId="31" fillId="0" borderId="7" xfId="1" applyNumberFormat="1" applyFont="1" applyFill="1" applyBorder="1" applyAlignment="1">
      <alignment horizontal="right" vertical="center" wrapText="1" indent="3"/>
    </xf>
    <xf numFmtId="49" fontId="31" fillId="0" borderId="12" xfId="1" applyNumberFormat="1" applyFont="1" applyFill="1" applyBorder="1" applyAlignment="1">
      <alignment horizontal="left" vertical="center" indent="3"/>
    </xf>
    <xf numFmtId="49" fontId="31" fillId="0" borderId="7" xfId="1" applyNumberFormat="1" applyFont="1" applyFill="1" applyBorder="1" applyAlignment="1">
      <alignment horizontal="right" vertical="center" wrapText="1" indent="2" readingOrder="2"/>
    </xf>
    <xf numFmtId="49" fontId="31" fillId="0" borderId="12" xfId="1" applyNumberFormat="1" applyFont="1" applyFill="1" applyBorder="1" applyAlignment="1">
      <alignment horizontal="left" vertical="center" indent="2" readingOrder="2"/>
    </xf>
    <xf numFmtId="49" fontId="31" fillId="0" borderId="7" xfId="1" applyNumberFormat="1" applyFont="1" applyFill="1" applyBorder="1" applyAlignment="1">
      <alignment horizontal="right" vertical="center" wrapText="1" indent="3" readingOrder="2"/>
    </xf>
    <xf numFmtId="49" fontId="31" fillId="0" borderId="7" xfId="1" applyNumberFormat="1" applyFont="1" applyFill="1" applyBorder="1" applyAlignment="1">
      <alignment horizontal="right" vertical="center" wrapText="1" indent="1" readingOrder="2"/>
    </xf>
    <xf numFmtId="49" fontId="31" fillId="0" borderId="7" xfId="1" applyNumberFormat="1" applyFont="1" applyFill="1" applyBorder="1" applyAlignment="1">
      <alignment horizontal="right" vertical="center" wrapText="1" indent="1"/>
    </xf>
    <xf numFmtId="3" fontId="30" fillId="0" borderId="7" xfId="1" applyNumberFormat="1" applyFont="1" applyFill="1" applyBorder="1" applyAlignment="1">
      <alignment horizontal="center" vertical="center"/>
    </xf>
    <xf numFmtId="3" fontId="31" fillId="0" borderId="12" xfId="1" applyNumberFormat="1" applyFont="1" applyFill="1" applyBorder="1" applyAlignment="1">
      <alignment horizontal="center"/>
    </xf>
    <xf numFmtId="3" fontId="31" fillId="0" borderId="0" xfId="1" applyNumberFormat="1" applyFont="1" applyFill="1" applyAlignment="1">
      <alignment horizontal="center"/>
    </xf>
    <xf numFmtId="3" fontId="30" fillId="0" borderId="7" xfId="1" applyNumberFormat="1" applyFont="1" applyFill="1" applyBorder="1" applyAlignment="1">
      <alignment horizontal="right" vertical="center" wrapText="1" indent="1"/>
    </xf>
    <xf numFmtId="3" fontId="30" fillId="0" borderId="12" xfId="1" applyNumberFormat="1" applyFont="1" applyFill="1" applyBorder="1" applyAlignment="1">
      <alignment horizontal="left" vertical="center" indent="1"/>
    </xf>
    <xf numFmtId="3" fontId="31" fillId="0" borderId="7" xfId="1" applyNumberFormat="1" applyFont="1" applyFill="1" applyBorder="1" applyAlignment="1">
      <alignment horizontal="right" vertical="center" wrapText="1" indent="1"/>
    </xf>
    <xf numFmtId="3" fontId="31" fillId="0" borderId="12" xfId="1" applyNumberFormat="1" applyFont="1" applyFill="1" applyBorder="1" applyAlignment="1">
      <alignment horizontal="left" vertical="center" indent="1"/>
    </xf>
    <xf numFmtId="3" fontId="31" fillId="0" borderId="7" xfId="1" applyNumberFormat="1" applyFont="1" applyFill="1" applyBorder="1" applyAlignment="1">
      <alignment horizontal="right" vertical="center" wrapText="1" indent="2"/>
    </xf>
    <xf numFmtId="3" fontId="31" fillId="0" borderId="12" xfId="1" applyNumberFormat="1" applyFont="1" applyFill="1" applyBorder="1" applyAlignment="1">
      <alignment horizontal="left" vertical="center" indent="2"/>
    </xf>
    <xf numFmtId="3" fontId="31" fillId="0" borderId="8" xfId="1" applyNumberFormat="1" applyFont="1" applyFill="1" applyBorder="1" applyAlignment="1">
      <alignment horizontal="right" wrapText="1" indent="1"/>
    </xf>
    <xf numFmtId="3" fontId="31" fillId="0" borderId="40" xfId="1" applyNumberFormat="1" applyFont="1" applyFill="1" applyBorder="1" applyAlignment="1">
      <alignment horizontal="right" vertical="center" readingOrder="1"/>
    </xf>
    <xf numFmtId="3" fontId="31" fillId="0" borderId="90" xfId="1" applyNumberFormat="1" applyFont="1" applyFill="1" applyBorder="1" applyAlignment="1">
      <alignment horizontal="right" vertical="center" readingOrder="1"/>
    </xf>
    <xf numFmtId="3" fontId="31" fillId="0" borderId="61" xfId="1" applyNumberFormat="1" applyFont="1" applyFill="1" applyBorder="1"/>
    <xf numFmtId="0" fontId="20" fillId="0" borderId="0" xfId="4" applyFont="1" applyFill="1" applyBorder="1" applyAlignment="1">
      <alignment horizontal="right" wrapText="1" indent="1"/>
    </xf>
    <xf numFmtId="1" fontId="26" fillId="0" borderId="0" xfId="4" applyNumberFormat="1" applyFont="1" applyFill="1" applyBorder="1" applyAlignment="1">
      <alignment horizontal="right"/>
    </xf>
    <xf numFmtId="0" fontId="20" fillId="0" borderId="0" xfId="4" applyFont="1" applyFill="1" applyBorder="1"/>
    <xf numFmtId="1" fontId="20" fillId="0" borderId="0" xfId="4" applyNumberFormat="1" applyFont="1" applyFill="1" applyAlignment="1">
      <alignment horizontal="center"/>
    </xf>
    <xf numFmtId="49" fontId="37" fillId="0" borderId="0" xfId="4" applyNumberFormat="1" applyFont="1" applyFill="1" applyBorder="1" applyAlignment="1">
      <alignment horizontal="right" wrapText="1"/>
    </xf>
    <xf numFmtId="49" fontId="37" fillId="0" borderId="0" xfId="4" applyNumberFormat="1" applyFont="1" applyFill="1" applyBorder="1" applyAlignment="1">
      <alignment horizontal="right"/>
    </xf>
    <xf numFmtId="49" fontId="37" fillId="0" borderId="0" xfId="4" applyNumberFormat="1" applyFont="1" applyFill="1" applyAlignment="1">
      <alignment horizontal="center"/>
    </xf>
    <xf numFmtId="49" fontId="37" fillId="0" borderId="0" xfId="4" applyNumberFormat="1" applyFont="1" applyFill="1" applyAlignment="1">
      <alignment vertical="center"/>
    </xf>
    <xf numFmtId="0" fontId="20" fillId="0" borderId="0" xfId="4" applyFont="1" applyFill="1" applyAlignment="1">
      <alignment horizontal="right"/>
    </xf>
    <xf numFmtId="167" fontId="31" fillId="0" borderId="0" xfId="1" applyFont="1" applyFill="1"/>
    <xf numFmtId="0" fontId="20" fillId="0" borderId="0" xfId="4" applyFont="1" applyFill="1"/>
    <xf numFmtId="1" fontId="23" fillId="0" borderId="0" xfId="4" applyNumberFormat="1" applyFont="1" applyFill="1"/>
    <xf numFmtId="0" fontId="52" fillId="0" borderId="0" xfId="4" applyFont="1" applyFill="1"/>
    <xf numFmtId="0" fontId="39" fillId="0" borderId="0" xfId="4" applyFont="1" applyFill="1" applyAlignment="1">
      <alignment horizontal="centerContinuous"/>
    </xf>
    <xf numFmtId="0" fontId="42" fillId="0" borderId="0" xfId="4" applyFont="1" applyFill="1" applyAlignment="1">
      <alignment horizontal="centerContinuous"/>
    </xf>
    <xf numFmtId="0" fontId="25" fillId="0" borderId="0" xfId="4" applyFont="1" applyFill="1"/>
    <xf numFmtId="0" fontId="10" fillId="0" borderId="0" xfId="4" applyFont="1" applyFill="1"/>
    <xf numFmtId="0" fontId="31" fillId="0" borderId="13" xfId="10" applyFont="1" applyFill="1" applyBorder="1" applyAlignment="1">
      <alignment horizontal="center"/>
    </xf>
    <xf numFmtId="0" fontId="31" fillId="0" borderId="35" xfId="10" applyFont="1" applyFill="1" applyBorder="1" applyAlignment="1">
      <alignment horizontal="center"/>
    </xf>
    <xf numFmtId="0" fontId="45" fillId="0" borderId="102" xfId="4" applyFont="1" applyFill="1" applyBorder="1" applyAlignment="1">
      <alignment horizontal="left"/>
    </xf>
    <xf numFmtId="0" fontId="45" fillId="0" borderId="102" xfId="4" applyFont="1" applyFill="1" applyBorder="1" applyAlignment="1">
      <alignment horizontal="left" vertical="center" indent="1"/>
    </xf>
    <xf numFmtId="177" fontId="31" fillId="0" borderId="35" xfId="1" quotePrefix="1" applyNumberFormat="1" applyFont="1" applyFill="1" applyBorder="1" applyAlignment="1">
      <alignment horizontal="right" vertical="center"/>
    </xf>
    <xf numFmtId="0" fontId="31" fillId="0" borderId="102" xfId="4" applyFont="1" applyFill="1" applyBorder="1" applyAlignment="1">
      <alignment horizontal="left" vertical="center" indent="1"/>
    </xf>
    <xf numFmtId="1" fontId="31" fillId="0" borderId="0" xfId="4" applyNumberFormat="1" applyFont="1" applyFill="1" applyAlignment="1">
      <alignment vertical="center"/>
    </xf>
    <xf numFmtId="0" fontId="30" fillId="0" borderId="102" xfId="4" applyFont="1" applyFill="1" applyBorder="1" applyAlignment="1">
      <alignment horizontal="left" vertical="center" indent="1"/>
    </xf>
    <xf numFmtId="49" fontId="31" fillId="0" borderId="11" xfId="1" applyNumberFormat="1" applyFont="1" applyFill="1" applyBorder="1" applyAlignment="1">
      <alignment horizontal="right" vertical="center" indent="1"/>
    </xf>
    <xf numFmtId="177" fontId="31" fillId="0" borderId="90" xfId="1" applyNumberFormat="1" applyFont="1" applyFill="1" applyBorder="1" applyAlignment="1">
      <alignment vertical="center"/>
    </xf>
    <xf numFmtId="0" fontId="31" fillId="0" borderId="104" xfId="10" applyFont="1" applyFill="1" applyBorder="1" applyAlignment="1">
      <alignment horizontal="left" vertical="center" indent="1"/>
    </xf>
    <xf numFmtId="0" fontId="31" fillId="0" borderId="102" xfId="10" applyFont="1" applyFill="1" applyBorder="1" applyAlignment="1">
      <alignment horizontal="left" vertical="center" indent="1"/>
    </xf>
    <xf numFmtId="177" fontId="31" fillId="0" borderId="35" xfId="1" quotePrefix="1" applyNumberFormat="1" applyFont="1" applyFill="1" applyBorder="1" applyAlignment="1">
      <alignment vertical="center"/>
    </xf>
    <xf numFmtId="0" fontId="30" fillId="0" borderId="0" xfId="4" applyFont="1" applyFill="1" applyAlignment="1">
      <alignment horizontal="center" vertical="center"/>
    </xf>
    <xf numFmtId="0" fontId="31" fillId="0" borderId="8" xfId="4" applyFont="1" applyFill="1" applyBorder="1" applyAlignment="1">
      <alignment horizontal="right" indent="2"/>
    </xf>
    <xf numFmtId="1" fontId="31" fillId="0" borderId="90" xfId="4" applyNumberFormat="1" applyFont="1" applyFill="1" applyBorder="1" applyAlignment="1">
      <alignment horizontal="right" indent="1"/>
    </xf>
    <xf numFmtId="0" fontId="31" fillId="0" borderId="104" xfId="4" applyFont="1" applyFill="1" applyBorder="1" applyAlignment="1">
      <alignment horizontal="left" indent="3"/>
    </xf>
    <xf numFmtId="2" fontId="11" fillId="0" borderId="0" xfId="4" applyNumberFormat="1" applyFont="1" applyFill="1" applyAlignment="1">
      <alignment horizontal="center"/>
    </xf>
    <xf numFmtId="0" fontId="26" fillId="0" borderId="0" xfId="4" applyFont="1" applyFill="1"/>
    <xf numFmtId="170" fontId="31" fillId="0" borderId="35" xfId="1" applyNumberFormat="1" applyFont="1" applyFill="1" applyBorder="1" applyAlignment="1">
      <alignment vertical="center"/>
    </xf>
    <xf numFmtId="170" fontId="31" fillId="0" borderId="35" xfId="1" applyNumberFormat="1" applyFont="1" applyFill="1" applyBorder="1" applyAlignment="1">
      <alignment horizontal="right" vertical="center"/>
    </xf>
    <xf numFmtId="1" fontId="31" fillId="0" borderId="35" xfId="1" applyNumberFormat="1" applyFont="1" applyFill="1" applyBorder="1" applyAlignment="1">
      <alignment horizontal="right" vertical="center" indent="1"/>
    </xf>
    <xf numFmtId="170" fontId="30" fillId="0" borderId="35" xfId="1" applyNumberFormat="1" applyFont="1" applyFill="1" applyBorder="1" applyAlignment="1">
      <alignment vertical="center"/>
    </xf>
    <xf numFmtId="170" fontId="30" fillId="0" borderId="35" xfId="1" applyNumberFormat="1" applyFont="1" applyFill="1" applyBorder="1" applyAlignment="1">
      <alignment horizontal="right" vertical="center"/>
    </xf>
    <xf numFmtId="49" fontId="31" fillId="0" borderId="11" xfId="10" applyNumberFormat="1" applyFont="1" applyFill="1" applyBorder="1" applyAlignment="1">
      <alignment horizontal="right" indent="1"/>
    </xf>
    <xf numFmtId="172" fontId="31" fillId="0" borderId="90" xfId="10" applyNumberFormat="1" applyFont="1" applyFill="1" applyBorder="1" applyAlignment="1">
      <alignment horizontal="right" indent="1"/>
    </xf>
    <xf numFmtId="0" fontId="31" fillId="0" borderId="104" xfId="10" applyFont="1" applyFill="1" applyBorder="1" applyAlignment="1">
      <alignment horizontal="left" indent="1"/>
    </xf>
    <xf numFmtId="0" fontId="34" fillId="0" borderId="0" xfId="4" applyFont="1" applyFill="1" applyAlignment="1">
      <alignment horizontal="right" vertical="top"/>
    </xf>
    <xf numFmtId="0" fontId="34" fillId="0" borderId="0" xfId="4" applyFont="1" applyFill="1" applyAlignment="1">
      <alignment vertical="top"/>
    </xf>
    <xf numFmtId="0" fontId="15" fillId="0" borderId="0" xfId="4" quotePrefix="1" applyFont="1" applyFill="1" applyAlignment="1">
      <alignment horizontal="left"/>
    </xf>
    <xf numFmtId="177" fontId="31" fillId="0" borderId="13" xfId="1" applyNumberFormat="1" applyFont="1" applyFill="1" applyBorder="1" applyAlignment="1">
      <alignment horizontal="center"/>
    </xf>
    <xf numFmtId="177" fontId="31" fillId="0" borderId="35" xfId="1" applyNumberFormat="1" applyFont="1" applyFill="1" applyBorder="1" applyAlignment="1">
      <alignment horizontal="center"/>
    </xf>
    <xf numFmtId="177" fontId="45" fillId="0" borderId="102" xfId="1" applyNumberFormat="1" applyFont="1" applyFill="1" applyBorder="1" applyAlignment="1">
      <alignment horizontal="left"/>
    </xf>
    <xf numFmtId="177" fontId="31" fillId="0" borderId="0" xfId="1" applyNumberFormat="1" applyFont="1" applyFill="1" applyAlignment="1">
      <alignment horizontal="center"/>
    </xf>
    <xf numFmtId="49" fontId="45" fillId="0" borderId="4" xfId="1" applyNumberFormat="1" applyFont="1" applyFill="1" applyBorder="1" applyAlignment="1">
      <alignment horizontal="right" vertical="center" indent="1"/>
    </xf>
    <xf numFmtId="177" fontId="45" fillId="0" borderId="35" xfId="1" quotePrefix="1" applyNumberFormat="1" applyFont="1" applyFill="1" applyBorder="1" applyAlignment="1">
      <alignment horizontal="right" vertical="center"/>
    </xf>
    <xf numFmtId="49" fontId="45" fillId="0" borderId="102" xfId="1" applyNumberFormat="1" applyFont="1" applyFill="1" applyBorder="1" applyAlignment="1">
      <alignment horizontal="left" vertical="center" indent="1"/>
    </xf>
    <xf numFmtId="177" fontId="45" fillId="0" borderId="0" xfId="1" applyNumberFormat="1" applyFont="1" applyFill="1" applyAlignment="1">
      <alignment vertical="center"/>
    </xf>
    <xf numFmtId="49" fontId="30" fillId="0" borderId="4" xfId="1" applyNumberFormat="1" applyFont="1" applyFill="1" applyBorder="1" applyAlignment="1">
      <alignment horizontal="right" vertical="center" indent="1"/>
    </xf>
    <xf numFmtId="49" fontId="30" fillId="0" borderId="102" xfId="1" applyNumberFormat="1" applyFont="1" applyFill="1" applyBorder="1" applyAlignment="1">
      <alignment horizontal="left" vertical="center" indent="1"/>
    </xf>
    <xf numFmtId="49" fontId="31" fillId="0" borderId="4" xfId="1" applyNumberFormat="1" applyFont="1" applyFill="1" applyBorder="1" applyAlignment="1">
      <alignment horizontal="right" vertical="center" indent="1" readingOrder="2"/>
    </xf>
    <xf numFmtId="49" fontId="31" fillId="0" borderId="102" xfId="1" applyNumberFormat="1" applyFont="1" applyFill="1" applyBorder="1" applyAlignment="1">
      <alignment horizontal="left" vertical="center" indent="1"/>
    </xf>
    <xf numFmtId="181" fontId="31" fillId="0" borderId="35" xfId="1" quotePrefix="1" applyNumberFormat="1" applyFont="1" applyFill="1" applyBorder="1" applyAlignment="1">
      <alignment vertical="center"/>
    </xf>
    <xf numFmtId="181" fontId="31" fillId="0" borderId="90" xfId="1" applyNumberFormat="1" applyFont="1" applyFill="1" applyBorder="1" applyAlignment="1">
      <alignment vertical="center"/>
    </xf>
    <xf numFmtId="49" fontId="31" fillId="0" borderId="104" xfId="1" applyNumberFormat="1" applyFont="1" applyFill="1" applyBorder="1" applyAlignment="1">
      <alignment horizontal="left" vertical="center" indent="1"/>
    </xf>
    <xf numFmtId="181" fontId="45" fillId="0" borderId="35" xfId="1" applyNumberFormat="1" applyFont="1" applyFill="1" applyBorder="1" applyAlignment="1">
      <alignment vertical="center"/>
    </xf>
    <xf numFmtId="49" fontId="31" fillId="0" borderId="102" xfId="1" quotePrefix="1" applyNumberFormat="1" applyFont="1" applyFill="1" applyBorder="1" applyAlignment="1">
      <alignment horizontal="left" vertical="center" indent="1"/>
    </xf>
    <xf numFmtId="49" fontId="31" fillId="0" borderId="4" xfId="1" quotePrefix="1" applyNumberFormat="1" applyFont="1" applyFill="1" applyBorder="1" applyAlignment="1">
      <alignment horizontal="right" vertical="center" indent="1"/>
    </xf>
    <xf numFmtId="49" fontId="31" fillId="0" borderId="11" xfId="1" applyNumberFormat="1" applyFont="1" applyFill="1" applyBorder="1" applyAlignment="1">
      <alignment horizontal="right"/>
    </xf>
    <xf numFmtId="177" fontId="31" fillId="0" borderId="90" xfId="1" applyNumberFormat="1" applyFont="1" applyFill="1" applyBorder="1" applyAlignment="1">
      <alignment horizontal="right" indent="2"/>
    </xf>
    <xf numFmtId="49" fontId="31" fillId="0" borderId="104" xfId="1" applyNumberFormat="1" applyFont="1" applyFill="1" applyBorder="1" applyAlignment="1">
      <alignment horizontal="right"/>
    </xf>
    <xf numFmtId="49" fontId="14" fillId="0" borderId="0" xfId="4" applyNumberFormat="1" applyFont="1" applyFill="1" applyBorder="1" applyAlignment="1">
      <alignment horizontal="right"/>
    </xf>
    <xf numFmtId="1" fontId="14" fillId="0" borderId="0" xfId="4" applyNumberFormat="1" applyFont="1" applyFill="1" applyBorder="1" applyAlignment="1">
      <alignment horizontal="right" indent="1"/>
    </xf>
    <xf numFmtId="49" fontId="14" fillId="0" borderId="0" xfId="4" applyNumberFormat="1" applyFont="1" applyFill="1" applyBorder="1" applyAlignment="1">
      <alignment horizontal="left"/>
    </xf>
    <xf numFmtId="0" fontId="53" fillId="0" borderId="0" xfId="4" applyFont="1" applyFill="1" applyAlignment="1">
      <alignment horizontal="right"/>
    </xf>
    <xf numFmtId="0" fontId="18" fillId="0" borderId="0" xfId="4" applyFont="1" applyFill="1" applyBorder="1"/>
    <xf numFmtId="49" fontId="16" fillId="0" borderId="0" xfId="4" applyNumberFormat="1" applyFont="1" applyFill="1"/>
    <xf numFmtId="0" fontId="16" fillId="0" borderId="0" xfId="4" applyFont="1" applyFill="1"/>
    <xf numFmtId="49" fontId="17" fillId="0" borderId="0" xfId="4" applyNumberFormat="1" applyFont="1" applyFill="1"/>
    <xf numFmtId="49" fontId="31" fillId="0" borderId="13" xfId="1" applyNumberFormat="1" applyFont="1" applyFill="1" applyBorder="1" applyAlignment="1">
      <alignment horizontal="center"/>
    </xf>
    <xf numFmtId="3" fontId="31" fillId="0" borderId="35" xfId="1" applyNumberFormat="1" applyFont="1" applyFill="1" applyBorder="1" applyAlignment="1">
      <alignment horizontal="center"/>
    </xf>
    <xf numFmtId="49" fontId="45" fillId="0" borderId="102" xfId="1" applyNumberFormat="1" applyFont="1" applyFill="1" applyBorder="1" applyAlignment="1">
      <alignment horizontal="left"/>
    </xf>
    <xf numFmtId="3" fontId="30" fillId="0" borderId="35" xfId="1" quotePrefix="1" applyNumberFormat="1" applyFont="1" applyFill="1" applyBorder="1" applyAlignment="1">
      <alignment horizontal="right" vertical="center"/>
    </xf>
    <xf numFmtId="3" fontId="30" fillId="0" borderId="36" xfId="1" quotePrefix="1" applyNumberFormat="1" applyFont="1" applyFill="1" applyBorder="1" applyAlignment="1">
      <alignment horizontal="right" vertical="center"/>
    </xf>
    <xf numFmtId="0" fontId="16" fillId="0" borderId="0" xfId="4" applyFont="1" applyFill="1" applyAlignment="1">
      <alignment vertical="center"/>
    </xf>
    <xf numFmtId="3" fontId="31" fillId="0" borderId="35" xfId="1" quotePrefix="1" applyNumberFormat="1" applyFont="1" applyFill="1" applyBorder="1" applyAlignment="1">
      <alignment horizontal="right" vertical="center"/>
    </xf>
    <xf numFmtId="3" fontId="31" fillId="0" borderId="36" xfId="1" quotePrefix="1" applyNumberFormat="1" applyFont="1" applyFill="1" applyBorder="1" applyAlignment="1">
      <alignment horizontal="right" vertical="center"/>
    </xf>
    <xf numFmtId="0" fontId="17" fillId="0" borderId="0" xfId="4" applyFont="1" applyFill="1" applyAlignment="1">
      <alignment vertical="center"/>
    </xf>
    <xf numFmtId="3" fontId="30" fillId="0" borderId="35" xfId="1" applyNumberFormat="1" applyFont="1" applyFill="1" applyBorder="1" applyAlignment="1">
      <alignment vertical="center"/>
    </xf>
    <xf numFmtId="3" fontId="31" fillId="0" borderId="35" xfId="1" applyNumberFormat="1" applyFont="1" applyFill="1" applyBorder="1" applyAlignment="1">
      <alignment vertical="center"/>
    </xf>
    <xf numFmtId="49" fontId="31" fillId="0" borderId="102" xfId="1" applyNumberFormat="1" applyFont="1" applyFill="1" applyBorder="1" applyAlignment="1">
      <alignment horizontal="left" vertical="center" indent="2"/>
    </xf>
    <xf numFmtId="3" fontId="31" fillId="0" borderId="35" xfId="1" quotePrefix="1" applyNumberFormat="1" applyFont="1" applyFill="1" applyBorder="1" applyAlignment="1">
      <alignment vertical="center"/>
    </xf>
    <xf numFmtId="3" fontId="31" fillId="0" borderId="36" xfId="1" quotePrefix="1" applyNumberFormat="1" applyFont="1" applyFill="1" applyBorder="1" applyAlignment="1">
      <alignment vertical="center"/>
    </xf>
    <xf numFmtId="3" fontId="31" fillId="0" borderId="90" xfId="1" applyNumberFormat="1" applyFont="1" applyFill="1" applyBorder="1" applyAlignment="1">
      <alignment vertical="center"/>
    </xf>
    <xf numFmtId="3" fontId="31" fillId="0" borderId="40" xfId="1" applyNumberFormat="1" applyFont="1" applyFill="1" applyBorder="1" applyAlignment="1">
      <alignment vertical="center"/>
    </xf>
    <xf numFmtId="3" fontId="31" fillId="0" borderId="7" xfId="1" applyNumberFormat="1" applyFont="1" applyFill="1" applyBorder="1" applyAlignment="1">
      <alignment horizontal="right" indent="4"/>
    </xf>
    <xf numFmtId="3" fontId="31" fillId="0" borderId="90" xfId="1" quotePrefix="1" applyNumberFormat="1" applyFont="1" applyFill="1" applyBorder="1" applyAlignment="1">
      <alignment horizontal="right" indent="1"/>
    </xf>
    <xf numFmtId="49" fontId="31" fillId="0" borderId="102" xfId="1" applyNumberFormat="1" applyFont="1" applyFill="1" applyBorder="1" applyAlignment="1">
      <alignment horizontal="left" indent="3"/>
    </xf>
    <xf numFmtId="0" fontId="14" fillId="0" borderId="1" xfId="4" applyFont="1" applyFill="1" applyBorder="1" applyAlignment="1">
      <alignment horizontal="right" indent="4"/>
    </xf>
    <xf numFmtId="1" fontId="14" fillId="0" borderId="1" xfId="4" applyNumberFormat="1" applyFont="1" applyFill="1" applyBorder="1" applyAlignment="1">
      <alignment horizontal="right" indent="1"/>
    </xf>
    <xf numFmtId="0" fontId="14" fillId="0" borderId="1" xfId="4" applyFont="1" applyFill="1" applyBorder="1" applyAlignment="1">
      <alignment horizontal="left" indent="3"/>
    </xf>
    <xf numFmtId="0" fontId="14" fillId="0" borderId="0" xfId="4" applyFont="1" applyFill="1" applyBorder="1" applyAlignment="1">
      <alignment horizontal="left"/>
    </xf>
    <xf numFmtId="0" fontId="14" fillId="0" borderId="0" xfId="4" applyFont="1" applyFill="1" applyBorder="1" applyAlignment="1">
      <alignment horizontal="right" indent="4"/>
    </xf>
    <xf numFmtId="1" fontId="15" fillId="0" borderId="0" xfId="4" applyNumberFormat="1" applyFont="1" applyFill="1" applyBorder="1" applyAlignment="1">
      <alignment horizontal="right" indent="1"/>
    </xf>
    <xf numFmtId="0" fontId="14" fillId="0" borderId="0" xfId="4" applyFont="1" applyFill="1" applyBorder="1" applyAlignment="1">
      <alignment horizontal="left" indent="3"/>
    </xf>
    <xf numFmtId="0" fontId="17" fillId="0" borderId="13" xfId="10" applyFont="1" applyFill="1" applyBorder="1" applyAlignment="1">
      <alignment horizontal="center"/>
    </xf>
    <xf numFmtId="0" fontId="17" fillId="0" borderId="35" xfId="10" applyFont="1" applyFill="1" applyBorder="1" applyAlignment="1">
      <alignment horizontal="center"/>
    </xf>
    <xf numFmtId="0" fontId="22" fillId="0" borderId="102" xfId="4" applyFont="1" applyFill="1" applyBorder="1" applyAlignment="1">
      <alignment horizontal="left"/>
    </xf>
    <xf numFmtId="181" fontId="16" fillId="0" borderId="35" xfId="1" quotePrefix="1" applyNumberFormat="1" applyFont="1" applyFill="1" applyBorder="1" applyAlignment="1">
      <alignment horizontal="right" vertical="center"/>
    </xf>
    <xf numFmtId="181" fontId="16" fillId="0" borderId="0" xfId="1" applyNumberFormat="1" applyFont="1" applyFill="1" applyAlignment="1">
      <alignment vertical="center"/>
    </xf>
    <xf numFmtId="181" fontId="17" fillId="0" borderId="35" xfId="1" quotePrefix="1" applyNumberFormat="1" applyFont="1" applyFill="1" applyBorder="1" applyAlignment="1">
      <alignment horizontal="right" vertical="center"/>
    </xf>
    <xf numFmtId="181" fontId="17" fillId="0" borderId="0" xfId="1" applyNumberFormat="1" applyFont="1" applyFill="1" applyAlignment="1">
      <alignment vertical="center"/>
    </xf>
    <xf numFmtId="181" fontId="30" fillId="0" borderId="35" xfId="1" quotePrefix="1" applyNumberFormat="1" applyFont="1" applyFill="1" applyBorder="1" applyAlignment="1">
      <alignment vertical="center"/>
    </xf>
    <xf numFmtId="49" fontId="17" fillId="0" borderId="11" xfId="1" applyNumberFormat="1" applyFont="1" applyFill="1" applyBorder="1" applyAlignment="1">
      <alignment horizontal="right" vertical="center"/>
    </xf>
    <xf numFmtId="49" fontId="17" fillId="0" borderId="104" xfId="1" applyNumberFormat="1" applyFont="1" applyFill="1" applyBorder="1" applyAlignment="1">
      <alignment horizontal="right" vertical="center"/>
    </xf>
    <xf numFmtId="49" fontId="17" fillId="0" borderId="4" xfId="1" applyNumberFormat="1" applyFont="1" applyFill="1" applyBorder="1" applyAlignment="1">
      <alignment horizontal="right" vertical="center"/>
    </xf>
    <xf numFmtId="49" fontId="17" fillId="0" borderId="102" xfId="1" applyNumberFormat="1" applyFont="1" applyFill="1" applyBorder="1" applyAlignment="1">
      <alignment horizontal="right" vertical="center"/>
    </xf>
    <xf numFmtId="49" fontId="17" fillId="0" borderId="8" xfId="4" applyNumberFormat="1" applyFont="1" applyFill="1" applyBorder="1" applyAlignment="1">
      <alignment horizontal="right" indent="4"/>
    </xf>
    <xf numFmtId="1" fontId="17" fillId="0" borderId="90" xfId="4" quotePrefix="1" applyNumberFormat="1" applyFont="1" applyFill="1" applyBorder="1" applyAlignment="1">
      <alignment horizontal="right" indent="1"/>
    </xf>
    <xf numFmtId="49" fontId="17" fillId="0" borderId="104" xfId="4" applyNumberFormat="1" applyFont="1" applyFill="1" applyBorder="1" applyAlignment="1">
      <alignment horizontal="left" indent="3"/>
    </xf>
    <xf numFmtId="0" fontId="42" fillId="0" borderId="0" xfId="4" applyFont="1" applyFill="1" applyAlignment="1">
      <alignment vertical="center"/>
    </xf>
    <xf numFmtId="1" fontId="37" fillId="0" borderId="0" xfId="4" applyNumberFormat="1" applyFont="1" applyFill="1"/>
    <xf numFmtId="0" fontId="30" fillId="0" borderId="0" xfId="4" applyFont="1" applyFill="1" applyAlignment="1">
      <alignment horizontal="center"/>
    </xf>
    <xf numFmtId="0" fontId="17" fillId="2" borderId="45" xfId="4" applyFont="1" applyFill="1" applyBorder="1" applyAlignment="1">
      <alignment horizontal="center" vertical="center"/>
    </xf>
    <xf numFmtId="0" fontId="17" fillId="2" borderId="38" xfId="4" applyFont="1" applyFill="1" applyBorder="1" applyAlignment="1">
      <alignment horizontal="center" vertical="center"/>
    </xf>
    <xf numFmtId="0" fontId="17" fillId="2" borderId="46" xfId="4" applyFont="1" applyFill="1" applyBorder="1" applyAlignment="1">
      <alignment horizontal="center" vertical="center"/>
    </xf>
    <xf numFmtId="0" fontId="17" fillId="2" borderId="79" xfId="4" applyFont="1" applyFill="1" applyBorder="1" applyAlignment="1">
      <alignment horizontal="center" vertical="center"/>
    </xf>
    <xf numFmtId="0" fontId="17" fillId="2" borderId="37" xfId="4" applyFont="1" applyFill="1" applyBorder="1" applyAlignment="1">
      <alignment horizontal="center" vertical="center"/>
    </xf>
    <xf numFmtId="0" fontId="17" fillId="2" borderId="44" xfId="4" applyFont="1" applyFill="1" applyBorder="1" applyAlignment="1">
      <alignment horizontal="center" vertical="center"/>
    </xf>
    <xf numFmtId="0" fontId="17" fillId="0" borderId="0" xfId="4" applyFont="1" applyFill="1" applyAlignment="1">
      <alignment horizontal="center"/>
    </xf>
    <xf numFmtId="1" fontId="31" fillId="0" borderId="35" xfId="4" applyNumberFormat="1" applyFont="1" applyFill="1" applyBorder="1" applyAlignment="1">
      <alignment horizontal="center"/>
    </xf>
    <xf numFmtId="1" fontId="31" fillId="0" borderId="45" xfId="4" applyNumberFormat="1" applyFont="1" applyFill="1" applyBorder="1" applyAlignment="1">
      <alignment horizontal="center"/>
    </xf>
    <xf numFmtId="1" fontId="31" fillId="0" borderId="38" xfId="4" applyNumberFormat="1" applyFont="1" applyFill="1" applyBorder="1" applyAlignment="1">
      <alignment horizontal="center"/>
    </xf>
    <xf numFmtId="1" fontId="31" fillId="0" borderId="46" xfId="4" applyNumberFormat="1" applyFont="1" applyFill="1" applyBorder="1" applyAlignment="1">
      <alignment horizontal="center"/>
    </xf>
    <xf numFmtId="0" fontId="31" fillId="0" borderId="12" xfId="4" applyFont="1" applyFill="1" applyBorder="1" applyAlignment="1">
      <alignment horizontal="left" indent="1"/>
    </xf>
    <xf numFmtId="0" fontId="45" fillId="0" borderId="0" xfId="4" applyFont="1" applyFill="1" applyAlignment="1">
      <alignment vertical="center"/>
    </xf>
    <xf numFmtId="49" fontId="45" fillId="0" borderId="7" xfId="4" applyNumberFormat="1" applyFont="1" applyFill="1" applyBorder="1" applyAlignment="1">
      <alignment horizontal="right" vertical="center" indent="1"/>
    </xf>
    <xf numFmtId="0" fontId="45" fillId="0" borderId="35" xfId="4" applyFont="1" applyFill="1" applyBorder="1" applyAlignment="1">
      <alignment vertical="center"/>
    </xf>
    <xf numFmtId="0" fontId="45" fillId="0" borderId="45" xfId="4" applyFont="1" applyFill="1" applyBorder="1" applyAlignment="1">
      <alignment vertical="center"/>
    </xf>
    <xf numFmtId="0" fontId="45" fillId="0" borderId="38" xfId="4" applyFont="1" applyFill="1" applyBorder="1" applyAlignment="1">
      <alignment vertical="center"/>
    </xf>
    <xf numFmtId="0" fontId="45" fillId="0" borderId="46" xfId="4" applyFont="1" applyFill="1" applyBorder="1" applyAlignment="1">
      <alignment vertical="center"/>
    </xf>
    <xf numFmtId="181" fontId="31" fillId="0" borderId="65" xfId="1" applyNumberFormat="1" applyFont="1" applyFill="1" applyBorder="1" applyAlignment="1">
      <alignment vertical="center"/>
    </xf>
    <xf numFmtId="181" fontId="31" fillId="0" borderId="39" xfId="1" applyNumberFormat="1" applyFont="1" applyFill="1" applyBorder="1" applyAlignment="1">
      <alignment vertical="center"/>
    </xf>
    <xf numFmtId="181" fontId="31" fillId="0" borderId="47" xfId="1" applyNumberFormat="1" applyFont="1" applyFill="1" applyBorder="1" applyAlignment="1">
      <alignment vertical="center"/>
    </xf>
    <xf numFmtId="0" fontId="31" fillId="0" borderId="61" xfId="4" applyFont="1" applyFill="1" applyBorder="1" applyAlignment="1">
      <alignment horizontal="left" vertical="center" indent="1"/>
    </xf>
    <xf numFmtId="181" fontId="45" fillId="0" borderId="45" xfId="1" applyNumberFormat="1" applyFont="1" applyFill="1" applyBorder="1" applyAlignment="1">
      <alignment vertical="center"/>
    </xf>
    <xf numFmtId="181" fontId="45" fillId="0" borderId="38" xfId="1" applyNumberFormat="1" applyFont="1" applyFill="1" applyBorder="1" applyAlignment="1">
      <alignment vertical="center"/>
    </xf>
    <xf numFmtId="181" fontId="45" fillId="0" borderId="46" xfId="1" applyNumberFormat="1" applyFont="1" applyFill="1" applyBorder="1" applyAlignment="1">
      <alignment vertical="center"/>
    </xf>
    <xf numFmtId="0" fontId="31" fillId="0" borderId="8" xfId="4" applyFont="1" applyFill="1" applyBorder="1" applyAlignment="1">
      <alignment horizontal="right"/>
    </xf>
    <xf numFmtId="181" fontId="30" fillId="0" borderId="90" xfId="1" applyNumberFormat="1" applyFont="1" applyFill="1" applyBorder="1" applyAlignment="1">
      <alignment vertical="center"/>
    </xf>
    <xf numFmtId="181" fontId="30" fillId="0" borderId="65" xfId="1" applyNumberFormat="1" applyFont="1" applyFill="1" applyBorder="1" applyAlignment="1">
      <alignment vertical="center"/>
    </xf>
    <xf numFmtId="181" fontId="30" fillId="0" borderId="39" xfId="1" applyNumberFormat="1" applyFont="1" applyFill="1" applyBorder="1" applyAlignment="1">
      <alignment vertical="center"/>
    </xf>
    <xf numFmtId="181" fontId="30" fillId="0" borderId="47" xfId="1" applyNumberFormat="1" applyFont="1" applyFill="1" applyBorder="1" applyAlignment="1">
      <alignment vertical="center"/>
    </xf>
    <xf numFmtId="0" fontId="21" fillId="0" borderId="0" xfId="4" applyFont="1" applyFill="1" applyBorder="1"/>
    <xf numFmtId="0" fontId="21" fillId="0" borderId="0" xfId="4" applyFont="1" applyFill="1" applyBorder="1" applyAlignment="1"/>
    <xf numFmtId="0" fontId="15" fillId="0" borderId="0" xfId="4" applyFont="1" applyFill="1" applyBorder="1"/>
    <xf numFmtId="0" fontId="31" fillId="0" borderId="0" xfId="4" applyFont="1" applyFill="1" applyAlignment="1">
      <alignment horizontal="center" vertical="center"/>
    </xf>
    <xf numFmtId="0" fontId="31" fillId="0" borderId="7" xfId="4" applyFont="1" applyFill="1" applyBorder="1" applyAlignment="1">
      <alignment horizontal="right" vertical="center"/>
    </xf>
    <xf numFmtId="1" fontId="31" fillId="0" borderId="35" xfId="4" applyNumberFormat="1" applyFont="1" applyFill="1" applyBorder="1" applyAlignment="1">
      <alignment horizontal="center" vertical="center"/>
    </xf>
    <xf numFmtId="1" fontId="31" fillId="0" borderId="36" xfId="4" applyNumberFormat="1" applyFont="1" applyFill="1" applyBorder="1" applyAlignment="1">
      <alignment horizontal="center" vertical="center"/>
    </xf>
    <xf numFmtId="1" fontId="31" fillId="0" borderId="45" xfId="4" applyNumberFormat="1" applyFont="1" applyFill="1" applyBorder="1" applyAlignment="1">
      <alignment horizontal="center" vertical="center"/>
    </xf>
    <xf numFmtId="1" fontId="31" fillId="0" borderId="38" xfId="4" applyNumberFormat="1" applyFont="1" applyFill="1" applyBorder="1" applyAlignment="1">
      <alignment horizontal="center" vertical="center"/>
    </xf>
    <xf numFmtId="1" fontId="31" fillId="0" borderId="46" xfId="4" applyNumberFormat="1" applyFont="1" applyFill="1" applyBorder="1" applyAlignment="1">
      <alignment horizontal="center" vertical="center"/>
    </xf>
    <xf numFmtId="0" fontId="31" fillId="0" borderId="102" xfId="4" applyFont="1" applyFill="1" applyBorder="1" applyAlignment="1">
      <alignment horizontal="left" vertical="center"/>
    </xf>
    <xf numFmtId="0" fontId="45" fillId="0" borderId="36" xfId="4" applyFont="1" applyFill="1" applyBorder="1" applyAlignment="1">
      <alignment vertical="center"/>
    </xf>
    <xf numFmtId="49" fontId="31" fillId="0" borderId="7" xfId="4" applyNumberFormat="1" applyFont="1" applyFill="1" applyBorder="1" applyAlignment="1">
      <alignment horizontal="right" vertical="center" indent="1"/>
    </xf>
    <xf numFmtId="181" fontId="31" fillId="0" borderId="40" xfId="1" applyNumberFormat="1" applyFont="1" applyFill="1" applyBorder="1" applyAlignment="1">
      <alignment vertical="center"/>
    </xf>
    <xf numFmtId="0" fontId="31" fillId="0" borderId="104" xfId="4" applyFont="1" applyFill="1" applyBorder="1" applyAlignment="1">
      <alignment horizontal="left" vertical="center" indent="1"/>
    </xf>
    <xf numFmtId="181" fontId="45" fillId="0" borderId="36" xfId="1" applyNumberFormat="1" applyFont="1" applyFill="1" applyBorder="1" applyAlignment="1">
      <alignment vertical="center"/>
    </xf>
    <xf numFmtId="0" fontId="31" fillId="0" borderId="8" xfId="4" applyFont="1" applyFill="1" applyBorder="1" applyAlignment="1">
      <alignment horizontal="right" vertical="center"/>
    </xf>
    <xf numFmtId="1" fontId="31" fillId="0" borderId="90" xfId="4" applyNumberFormat="1" applyFont="1" applyFill="1" applyBorder="1" applyAlignment="1">
      <alignment horizontal="right" vertical="center"/>
    </xf>
    <xf numFmtId="1" fontId="31" fillId="0" borderId="40" xfId="4" applyNumberFormat="1" applyFont="1" applyFill="1" applyBorder="1" applyAlignment="1">
      <alignment horizontal="right" vertical="center"/>
    </xf>
    <xf numFmtId="1" fontId="31" fillId="0" borderId="65" xfId="4" applyNumberFormat="1" applyFont="1" applyFill="1" applyBorder="1" applyAlignment="1">
      <alignment horizontal="right" vertical="center"/>
    </xf>
    <xf numFmtId="1" fontId="31" fillId="0" borderId="39" xfId="4" applyNumberFormat="1" applyFont="1" applyFill="1" applyBorder="1" applyAlignment="1">
      <alignment horizontal="right" vertical="center"/>
    </xf>
    <xf numFmtId="1" fontId="31" fillId="0" borderId="47" xfId="4" applyNumberFormat="1" applyFont="1" applyFill="1" applyBorder="1" applyAlignment="1">
      <alignment horizontal="right" vertical="center"/>
    </xf>
    <xf numFmtId="1" fontId="31" fillId="0" borderId="104" xfId="4" applyNumberFormat="1" applyFont="1" applyFill="1" applyBorder="1" applyAlignment="1">
      <alignment horizontal="left" vertical="center" indent="1"/>
    </xf>
    <xf numFmtId="0" fontId="23" fillId="0" borderId="0" xfId="10" applyFont="1" applyFill="1" applyAlignment="1">
      <alignment horizontal="right" readingOrder="2"/>
    </xf>
    <xf numFmtId="0" fontId="13" fillId="0" borderId="0" xfId="4" applyFont="1" applyFill="1" applyAlignment="1"/>
    <xf numFmtId="0" fontId="15" fillId="0" borderId="0" xfId="4" applyFont="1" applyFill="1" applyAlignment="1">
      <alignment horizontal="right"/>
    </xf>
    <xf numFmtId="0" fontId="31" fillId="0" borderId="96" xfId="4" applyFont="1" applyFill="1" applyBorder="1" applyAlignment="1">
      <alignment horizontal="center"/>
    </xf>
    <xf numFmtId="0" fontId="31" fillId="0" borderId="35" xfId="4" applyFont="1" applyFill="1" applyBorder="1"/>
    <xf numFmtId="0" fontId="31" fillId="0" borderId="36" xfId="4" applyFont="1" applyFill="1" applyBorder="1"/>
    <xf numFmtId="0" fontId="31" fillId="0" borderId="45" xfId="4" applyFont="1" applyFill="1" applyBorder="1"/>
    <xf numFmtId="0" fontId="31" fillId="0" borderId="38" xfId="4" applyFont="1" applyFill="1" applyBorder="1"/>
    <xf numFmtId="0" fontId="31" fillId="0" borderId="46" xfId="4" applyFont="1" applyFill="1" applyBorder="1"/>
    <xf numFmtId="0" fontId="31" fillId="0" borderId="106" xfId="4" applyFont="1" applyFill="1" applyBorder="1" applyAlignment="1">
      <alignment horizontal="center"/>
    </xf>
    <xf numFmtId="0" fontId="45" fillId="0" borderId="106" xfId="4" applyFont="1" applyFill="1" applyBorder="1" applyAlignment="1">
      <alignment horizontal="left" vertical="center" indent="1"/>
    </xf>
    <xf numFmtId="1" fontId="30" fillId="0" borderId="35" xfId="4" applyNumberFormat="1" applyFont="1" applyFill="1" applyBorder="1" applyAlignment="1">
      <alignment horizontal="center" vertical="center"/>
    </xf>
    <xf numFmtId="1" fontId="30" fillId="0" borderId="36" xfId="4" applyNumberFormat="1" applyFont="1" applyFill="1" applyBorder="1" applyAlignment="1">
      <alignment horizontal="center" vertical="center"/>
    </xf>
    <xf numFmtId="1" fontId="30" fillId="0" borderId="45" xfId="4" applyNumberFormat="1" applyFont="1" applyFill="1" applyBorder="1" applyAlignment="1">
      <alignment horizontal="center" vertical="center"/>
    </xf>
    <xf numFmtId="1" fontId="30" fillId="0" borderId="38" xfId="4" applyNumberFormat="1" applyFont="1" applyFill="1" applyBorder="1" applyAlignment="1">
      <alignment horizontal="center" vertical="center"/>
    </xf>
    <xf numFmtId="1" fontId="30" fillId="0" borderId="46" xfId="4" applyNumberFormat="1" applyFont="1" applyFill="1" applyBorder="1" applyAlignment="1">
      <alignment horizontal="center" vertical="center"/>
    </xf>
    <xf numFmtId="0" fontId="30" fillId="0" borderId="106" xfId="4" applyFont="1" applyFill="1" applyBorder="1" applyAlignment="1">
      <alignment horizontal="left" vertical="center" indent="1"/>
    </xf>
    <xf numFmtId="2" fontId="30" fillId="0" borderId="0" xfId="4" applyNumberFormat="1" applyFont="1" applyFill="1" applyAlignment="1">
      <alignment vertical="center"/>
    </xf>
    <xf numFmtId="0" fontId="31" fillId="0" borderId="106" xfId="4" applyFont="1" applyFill="1" applyBorder="1" applyAlignment="1">
      <alignment horizontal="left" vertical="center" indent="1"/>
    </xf>
    <xf numFmtId="1" fontId="31" fillId="0" borderId="106" xfId="4" applyNumberFormat="1" applyFont="1" applyFill="1" applyBorder="1" applyAlignment="1">
      <alignment horizontal="left" vertical="center" indent="1"/>
    </xf>
    <xf numFmtId="0" fontId="31" fillId="0" borderId="108" xfId="4" applyFont="1" applyFill="1" applyBorder="1" applyAlignment="1">
      <alignment horizontal="left" vertical="center" indent="1"/>
    </xf>
    <xf numFmtId="0" fontId="10" fillId="0" borderId="11" xfId="4" applyFont="1" applyFill="1" applyBorder="1" applyAlignment="1">
      <alignment vertical="center"/>
    </xf>
    <xf numFmtId="1" fontId="10" fillId="0" borderId="90" xfId="4" applyNumberFormat="1" applyFont="1" applyFill="1" applyBorder="1" applyAlignment="1">
      <alignment vertical="center"/>
    </xf>
    <xf numFmtId="1" fontId="10" fillId="0" borderId="40" xfId="4" applyNumberFormat="1" applyFont="1" applyFill="1" applyBorder="1" applyAlignment="1">
      <alignment vertical="center"/>
    </xf>
    <xf numFmtId="1" fontId="10" fillId="0" borderId="65" xfId="4" applyNumberFormat="1" applyFont="1" applyFill="1" applyBorder="1" applyAlignment="1">
      <alignment vertical="center"/>
    </xf>
    <xf numFmtId="1" fontId="10" fillId="0" borderId="39" xfId="4" applyNumberFormat="1" applyFont="1" applyFill="1" applyBorder="1" applyAlignment="1">
      <alignment vertical="center"/>
    </xf>
    <xf numFmtId="1" fontId="10" fillId="0" borderId="47" xfId="4" applyNumberFormat="1" applyFont="1" applyFill="1" applyBorder="1" applyAlignment="1">
      <alignment vertical="center"/>
    </xf>
    <xf numFmtId="0" fontId="10" fillId="0" borderId="108" xfId="4" applyFont="1" applyFill="1" applyBorder="1" applyAlignment="1">
      <alignment vertical="center"/>
    </xf>
    <xf numFmtId="0" fontId="20" fillId="0" borderId="0" xfId="4" applyFont="1" applyFill="1" applyAlignment="1">
      <alignment vertical="center"/>
    </xf>
    <xf numFmtId="0" fontId="34" fillId="0" borderId="0" xfId="4" applyFont="1" applyFill="1" applyAlignment="1">
      <alignment horizontal="right" vertical="center"/>
    </xf>
    <xf numFmtId="0" fontId="34" fillId="0" borderId="0" xfId="10" applyFont="1" applyFill="1" applyAlignment="1">
      <alignment horizontal="center" vertical="center"/>
    </xf>
    <xf numFmtId="0" fontId="34" fillId="0" borderId="0" xfId="4" applyFont="1" applyFill="1" applyAlignment="1">
      <alignment vertical="center"/>
    </xf>
    <xf numFmtId="0" fontId="37" fillId="0" borderId="0" xfId="4" applyFont="1" applyFill="1" applyAlignment="1">
      <alignment vertical="center"/>
    </xf>
    <xf numFmtId="0" fontId="54" fillId="0" borderId="9" xfId="4" applyFont="1" applyFill="1" applyBorder="1" applyAlignment="1">
      <alignment vertical="center"/>
    </xf>
    <xf numFmtId="0" fontId="54" fillId="0" borderId="0" xfId="4" applyFont="1" applyFill="1" applyBorder="1" applyAlignment="1">
      <alignment vertical="center"/>
    </xf>
    <xf numFmtId="0" fontId="31" fillId="0" borderId="4" xfId="4" applyFont="1" applyFill="1" applyBorder="1" applyAlignment="1">
      <alignment horizontal="right" indent="1"/>
    </xf>
    <xf numFmtId="0" fontId="31" fillId="0" borderId="35" xfId="4" applyFont="1" applyFill="1" applyBorder="1" applyAlignment="1">
      <alignment horizontal="right" indent="1"/>
    </xf>
    <xf numFmtId="0" fontId="31" fillId="0" borderId="102" xfId="4" applyFont="1" applyFill="1" applyBorder="1" applyAlignment="1">
      <alignment horizontal="left" indent="1"/>
    </xf>
    <xf numFmtId="0" fontId="45" fillId="0" borderId="4" xfId="4" applyFont="1" applyFill="1" applyBorder="1" applyAlignment="1">
      <alignment horizontal="right" vertical="center" indent="1"/>
    </xf>
    <xf numFmtId="0" fontId="31" fillId="0" borderId="35" xfId="4" applyFont="1" applyFill="1" applyBorder="1" applyAlignment="1">
      <alignment horizontal="right" vertical="center"/>
    </xf>
    <xf numFmtId="0" fontId="45" fillId="0" borderId="102" xfId="4" quotePrefix="1" applyFont="1" applyFill="1" applyBorder="1" applyAlignment="1">
      <alignment horizontal="left" vertical="center" indent="1"/>
    </xf>
    <xf numFmtId="177" fontId="31" fillId="0" borderId="0" xfId="4" applyNumberFormat="1" applyFont="1" applyFill="1" applyAlignment="1">
      <alignment vertical="center"/>
    </xf>
    <xf numFmtId="0" fontId="31" fillId="0" borderId="4" xfId="4" applyFont="1" applyFill="1" applyBorder="1" applyAlignment="1">
      <alignment horizontal="right" vertical="center" indent="1"/>
    </xf>
    <xf numFmtId="0" fontId="30" fillId="0" borderId="4" xfId="4" quotePrefix="1" applyFont="1" applyFill="1" applyBorder="1" applyAlignment="1">
      <alignment horizontal="right" vertical="center" indent="1"/>
    </xf>
    <xf numFmtId="0" fontId="30" fillId="0" borderId="4" xfId="4" applyFont="1" applyFill="1" applyBorder="1" applyAlignment="1">
      <alignment horizontal="right" vertical="center" indent="1"/>
    </xf>
    <xf numFmtId="0" fontId="30" fillId="0" borderId="11" xfId="4" quotePrefix="1" applyFont="1" applyFill="1" applyBorder="1" applyAlignment="1">
      <alignment horizontal="right" vertical="center" indent="1"/>
    </xf>
    <xf numFmtId="181" fontId="31" fillId="0" borderId="90" xfId="1" applyNumberFormat="1" applyFont="1" applyFill="1" applyBorder="1" applyAlignment="1">
      <alignment horizontal="right" vertical="center"/>
    </xf>
    <xf numFmtId="0" fontId="30" fillId="0" borderId="104" xfId="4" applyFont="1" applyFill="1" applyBorder="1" applyAlignment="1">
      <alignment horizontal="left" vertical="center" indent="1"/>
    </xf>
    <xf numFmtId="181" fontId="45" fillId="0" borderId="35" xfId="1" applyNumberFormat="1" applyFont="1" applyFill="1" applyBorder="1" applyAlignment="1">
      <alignment horizontal="right" vertical="center"/>
    </xf>
    <xf numFmtId="0" fontId="30" fillId="0" borderId="0" xfId="4" quotePrefix="1" applyFont="1" applyFill="1" applyBorder="1" applyAlignment="1">
      <alignment horizontal="right" vertical="center"/>
    </xf>
    <xf numFmtId="0" fontId="31" fillId="0" borderId="11" xfId="4" applyFont="1" applyFill="1" applyBorder="1"/>
    <xf numFmtId="0" fontId="31" fillId="0" borderId="90" xfId="4" applyFont="1" applyFill="1" applyBorder="1"/>
    <xf numFmtId="0" fontId="31" fillId="0" borderId="104" xfId="4" applyFont="1" applyFill="1" applyBorder="1"/>
    <xf numFmtId="0" fontId="26" fillId="0" borderId="0" xfId="4" applyFont="1" applyFill="1" applyBorder="1"/>
    <xf numFmtId="175" fontId="37" fillId="0" borderId="0" xfId="1" applyNumberFormat="1" applyFont="1" applyFill="1"/>
    <xf numFmtId="0" fontId="37" fillId="0" borderId="0" xfId="4" applyFont="1" applyFill="1" applyBorder="1" applyAlignment="1">
      <alignment horizontal="right"/>
    </xf>
    <xf numFmtId="0" fontId="37" fillId="0" borderId="0" xfId="4" applyFont="1" applyFill="1" applyAlignment="1">
      <alignment horizontal="center"/>
    </xf>
    <xf numFmtId="0" fontId="31" fillId="0" borderId="96" xfId="4" applyFont="1" applyFill="1" applyBorder="1" applyAlignment="1">
      <alignment horizontal="right" indent="1"/>
    </xf>
    <xf numFmtId="0" fontId="31" fillId="0" borderId="100" xfId="4" applyFont="1" applyFill="1" applyBorder="1"/>
    <xf numFmtId="0" fontId="31" fillId="0" borderId="89" xfId="4" applyFont="1" applyFill="1" applyBorder="1" applyAlignment="1">
      <alignment horizontal="left" indent="1"/>
    </xf>
    <xf numFmtId="181" fontId="30" fillId="0" borderId="36" xfId="1" quotePrefix="1" applyNumberFormat="1" applyFont="1" applyFill="1" applyBorder="1" applyAlignment="1">
      <alignment horizontal="center" vertical="center"/>
    </xf>
    <xf numFmtId="181" fontId="31" fillId="0" borderId="36" xfId="1" applyNumberFormat="1" applyFont="1" applyFill="1" applyBorder="1" applyAlignment="1">
      <alignment horizontal="right" vertical="center" readingOrder="1"/>
    </xf>
    <xf numFmtId="181" fontId="30" fillId="0" borderId="35" xfId="1" applyNumberFormat="1" applyFont="1" applyFill="1" applyBorder="1" applyAlignment="1">
      <alignment horizontal="right" vertical="center" readingOrder="1"/>
    </xf>
    <xf numFmtId="49" fontId="31" fillId="0" borderId="8" xfId="1" applyNumberFormat="1" applyFont="1" applyFill="1" applyBorder="1" applyAlignment="1">
      <alignment horizontal="right" vertical="center" indent="1"/>
    </xf>
    <xf numFmtId="181" fontId="30" fillId="0" borderId="40" xfId="1" applyNumberFormat="1" applyFont="1" applyFill="1" applyBorder="1" applyAlignment="1">
      <alignment horizontal="right" vertical="center" readingOrder="1"/>
    </xf>
    <xf numFmtId="181" fontId="30" fillId="0" borderId="10" xfId="1" applyNumberFormat="1" applyFont="1" applyFill="1" applyBorder="1" applyAlignment="1">
      <alignment vertical="center"/>
    </xf>
    <xf numFmtId="49" fontId="45" fillId="0" borderId="8" xfId="4" applyNumberFormat="1" applyFont="1" applyFill="1" applyBorder="1" applyAlignment="1">
      <alignment horizontal="right" indent="2"/>
    </xf>
    <xf numFmtId="0" fontId="30" fillId="0" borderId="40" xfId="4" quotePrefix="1" applyFont="1" applyFill="1" applyBorder="1" applyAlignment="1">
      <alignment horizontal="center"/>
    </xf>
    <xf numFmtId="0" fontId="45" fillId="0" borderId="61" xfId="4" applyFont="1" applyFill="1" applyBorder="1" applyAlignment="1">
      <alignment horizontal="left" indent="1"/>
    </xf>
    <xf numFmtId="1" fontId="37" fillId="0" borderId="0" xfId="10" applyNumberFormat="1" applyFont="1" applyFill="1"/>
    <xf numFmtId="171" fontId="14" fillId="0" borderId="0" xfId="11" applyNumberFormat="1" applyFont="1" applyFill="1"/>
    <xf numFmtId="1" fontId="11" fillId="0" borderId="0" xfId="10" applyNumberFormat="1" applyFont="1" applyFill="1" applyAlignment="1">
      <alignment horizontal="center"/>
    </xf>
    <xf numFmtId="1" fontId="34" fillId="0" borderId="0" xfId="4" applyNumberFormat="1" applyFont="1" applyFill="1"/>
    <xf numFmtId="3" fontId="30" fillId="0" borderId="0" xfId="1" applyNumberFormat="1" applyFont="1" applyFill="1"/>
    <xf numFmtId="49" fontId="31" fillId="0" borderId="4" xfId="1" applyNumberFormat="1" applyFont="1" applyFill="1" applyBorder="1" applyAlignment="1">
      <alignment horizontal="right" indent="1"/>
    </xf>
    <xf numFmtId="3" fontId="31" fillId="0" borderId="36" xfId="1" applyNumberFormat="1" applyFont="1" applyFill="1" applyBorder="1" applyAlignment="1">
      <alignment horizontal="right" indent="1"/>
    </xf>
    <xf numFmtId="49" fontId="31" fillId="0" borderId="89" xfId="1" applyNumberFormat="1" applyFont="1" applyFill="1" applyBorder="1" applyAlignment="1">
      <alignment horizontal="left" indent="1"/>
    </xf>
    <xf numFmtId="49" fontId="45" fillId="0" borderId="12" xfId="1" applyNumberFormat="1" applyFont="1" applyFill="1" applyBorder="1" applyAlignment="1">
      <alignment horizontal="left" vertical="center" indent="1"/>
    </xf>
    <xf numFmtId="49" fontId="31" fillId="0" borderId="12" xfId="1" quotePrefix="1" applyNumberFormat="1" applyFont="1" applyFill="1" applyBorder="1" applyAlignment="1">
      <alignment horizontal="left" vertical="center" indent="1"/>
    </xf>
    <xf numFmtId="49" fontId="31" fillId="0" borderId="61" xfId="1" applyNumberFormat="1" applyFont="1" applyFill="1" applyBorder="1" applyAlignment="1">
      <alignment horizontal="left" vertical="center" indent="1"/>
    </xf>
    <xf numFmtId="49" fontId="31" fillId="0" borderId="13" xfId="1" applyNumberFormat="1" applyFont="1" applyFill="1" applyBorder="1" applyAlignment="1">
      <alignment horizontal="right" vertical="center" indent="1"/>
    </xf>
    <xf numFmtId="49" fontId="31" fillId="0" borderId="89" xfId="1" applyNumberFormat="1" applyFont="1" applyFill="1" applyBorder="1" applyAlignment="1">
      <alignment horizontal="left" vertical="center" indent="1"/>
    </xf>
    <xf numFmtId="3" fontId="31" fillId="0" borderId="40" xfId="1" applyNumberFormat="1" applyFont="1" applyFill="1" applyBorder="1" applyAlignment="1">
      <alignment horizontal="right" vertical="center"/>
    </xf>
    <xf numFmtId="49" fontId="31" fillId="0" borderId="61" xfId="1" applyNumberFormat="1" applyFont="1" applyFill="1" applyBorder="1" applyAlignment="1">
      <alignment horizontal="left" vertical="center"/>
    </xf>
    <xf numFmtId="0" fontId="39" fillId="0" borderId="0" xfId="4" applyFont="1" applyFill="1" applyBorder="1" applyAlignment="1">
      <alignment horizontal="centerContinuous"/>
    </xf>
    <xf numFmtId="177" fontId="31" fillId="0" borderId="4" xfId="1" applyNumberFormat="1" applyFont="1" applyFill="1" applyBorder="1" applyAlignment="1">
      <alignment horizontal="right" indent="1"/>
    </xf>
    <xf numFmtId="177" fontId="31" fillId="0" borderId="35" xfId="1" applyNumberFormat="1" applyFont="1" applyFill="1" applyBorder="1" applyAlignment="1">
      <alignment horizontal="right" indent="1"/>
    </xf>
    <xf numFmtId="177" fontId="31" fillId="0" borderId="102" xfId="1" applyNumberFormat="1" applyFont="1" applyFill="1" applyBorder="1" applyAlignment="1">
      <alignment horizontal="left" indent="1"/>
    </xf>
    <xf numFmtId="49" fontId="45" fillId="0" borderId="4" xfId="1" quotePrefix="1" applyNumberFormat="1" applyFont="1" applyFill="1" applyBorder="1" applyAlignment="1">
      <alignment horizontal="right" vertical="center" indent="1"/>
    </xf>
    <xf numFmtId="49" fontId="45" fillId="0" borderId="102" xfId="1" quotePrefix="1" applyNumberFormat="1" applyFont="1" applyFill="1" applyBorder="1" applyAlignment="1">
      <alignment horizontal="left" vertical="center" indent="1"/>
    </xf>
    <xf numFmtId="177" fontId="31" fillId="0" borderId="0" xfId="1" applyNumberFormat="1" applyFont="1" applyFill="1" applyBorder="1" applyAlignment="1">
      <alignment vertical="center"/>
    </xf>
    <xf numFmtId="177" fontId="31" fillId="0" borderId="90" xfId="1" applyNumberFormat="1" applyFont="1" applyFill="1" applyBorder="1" applyAlignment="1">
      <alignment horizontal="right" vertical="center" readingOrder="1"/>
    </xf>
    <xf numFmtId="49" fontId="31" fillId="0" borderId="104" xfId="1" applyNumberFormat="1" applyFont="1" applyFill="1" applyBorder="1" applyAlignment="1">
      <alignment vertical="center"/>
    </xf>
    <xf numFmtId="49" fontId="31" fillId="0" borderId="102" xfId="1" applyNumberFormat="1" applyFont="1" applyFill="1" applyBorder="1" applyAlignment="1">
      <alignment horizontal="left" indent="1"/>
    </xf>
    <xf numFmtId="177" fontId="45" fillId="0" borderId="35" xfId="1" applyNumberFormat="1" applyFont="1" applyFill="1" applyBorder="1" applyAlignment="1">
      <alignment horizontal="center" vertical="center"/>
    </xf>
    <xf numFmtId="49" fontId="30" fillId="0" borderId="4" xfId="1" applyNumberFormat="1" applyFont="1" applyFill="1" applyBorder="1" applyAlignment="1">
      <alignment horizontal="right" vertical="center" indent="1" readingOrder="2"/>
    </xf>
    <xf numFmtId="49" fontId="30" fillId="0" borderId="11" xfId="1" applyNumberFormat="1" applyFont="1" applyFill="1" applyBorder="1" applyAlignment="1">
      <alignment horizontal="right" vertical="center" indent="1"/>
    </xf>
    <xf numFmtId="49" fontId="30" fillId="0" borderId="104" xfId="1" applyNumberFormat="1" applyFont="1" applyFill="1" applyBorder="1" applyAlignment="1">
      <alignment horizontal="left" vertical="center" indent="1"/>
    </xf>
    <xf numFmtId="49" fontId="30" fillId="0" borderId="11" xfId="1" applyNumberFormat="1" applyFont="1" applyFill="1" applyBorder="1" applyAlignment="1">
      <alignment vertical="center"/>
    </xf>
    <xf numFmtId="177" fontId="30" fillId="0" borderId="90" xfId="1" applyNumberFormat="1" applyFont="1" applyFill="1" applyBorder="1" applyAlignment="1">
      <alignment horizontal="right" vertical="center" indent="1"/>
    </xf>
    <xf numFmtId="49" fontId="30" fillId="0" borderId="104" xfId="1" applyNumberFormat="1" applyFont="1" applyFill="1" applyBorder="1" applyAlignment="1">
      <alignment vertical="center"/>
    </xf>
    <xf numFmtId="0" fontId="37" fillId="0" borderId="0" xfId="4" applyFont="1" applyFill="1" applyBorder="1"/>
    <xf numFmtId="0" fontId="42" fillId="0" borderId="0" xfId="4" applyFont="1" applyFill="1" applyBorder="1" applyAlignment="1">
      <alignment horizontal="centerContinuous"/>
    </xf>
    <xf numFmtId="0" fontId="34" fillId="0" borderId="0" xfId="4" applyFont="1" applyFill="1" applyAlignment="1">
      <alignment horizontal="right" readingOrder="2"/>
    </xf>
    <xf numFmtId="0" fontId="34" fillId="0" borderId="0" xfId="4" quotePrefix="1" applyFont="1" applyFill="1" applyAlignment="1">
      <alignment horizontal="left"/>
    </xf>
    <xf numFmtId="0" fontId="30" fillId="2" borderId="19" xfId="4" applyFont="1" applyFill="1" applyBorder="1" applyAlignment="1">
      <alignment horizontal="center"/>
    </xf>
    <xf numFmtId="0" fontId="30" fillId="2" borderId="35" xfId="4" applyFont="1" applyFill="1" applyBorder="1" applyAlignment="1">
      <alignment horizontal="center"/>
    </xf>
    <xf numFmtId="0" fontId="30" fillId="2" borderId="34" xfId="4" applyFont="1" applyFill="1" applyBorder="1" applyAlignment="1">
      <alignment horizontal="center" vertical="center"/>
    </xf>
    <xf numFmtId="1" fontId="31" fillId="0" borderId="0" xfId="4" applyNumberFormat="1" applyFont="1" applyFill="1"/>
    <xf numFmtId="0" fontId="30" fillId="0" borderId="7" xfId="4" applyFont="1" applyFill="1" applyBorder="1" applyAlignment="1">
      <alignment horizontal="right" indent="1"/>
    </xf>
    <xf numFmtId="168" fontId="30" fillId="0" borderId="35" xfId="4" applyNumberFormat="1" applyFont="1" applyFill="1" applyBorder="1" applyAlignment="1">
      <alignment horizontal="right" indent="2"/>
    </xf>
    <xf numFmtId="0" fontId="30" fillId="0" borderId="35" xfId="4" applyFont="1" applyFill="1" applyBorder="1" applyAlignment="1">
      <alignment horizontal="right" indent="2"/>
    </xf>
    <xf numFmtId="0" fontId="30" fillId="0" borderId="102" xfId="4" applyFont="1" applyFill="1" applyBorder="1" applyAlignment="1">
      <alignment horizontal="left" indent="2"/>
    </xf>
    <xf numFmtId="168" fontId="30" fillId="0" borderId="35" xfId="4" applyNumberFormat="1" applyFont="1" applyFill="1" applyBorder="1" applyAlignment="1">
      <alignment horizontal="right" vertical="center"/>
    </xf>
    <xf numFmtId="0" fontId="30" fillId="0" borderId="35" xfId="4" applyFont="1" applyFill="1" applyBorder="1" applyAlignment="1">
      <alignment horizontal="right" vertical="center"/>
    </xf>
    <xf numFmtId="168" fontId="30" fillId="0" borderId="0" xfId="4" applyNumberFormat="1" applyFont="1" applyFill="1" applyAlignment="1">
      <alignment vertical="center"/>
    </xf>
    <xf numFmtId="168" fontId="39" fillId="0" borderId="0" xfId="4" applyNumberFormat="1" applyFont="1" applyFill="1" applyAlignment="1">
      <alignment vertical="center"/>
    </xf>
    <xf numFmtId="168" fontId="31" fillId="0" borderId="35" xfId="4" applyNumberFormat="1" applyFont="1" applyFill="1" applyBorder="1" applyAlignment="1">
      <alignment horizontal="right" vertical="center"/>
    </xf>
    <xf numFmtId="1" fontId="30" fillId="0" borderId="35" xfId="4" applyNumberFormat="1" applyFont="1" applyFill="1" applyBorder="1" applyAlignment="1">
      <alignment horizontal="right" vertical="center"/>
    </xf>
    <xf numFmtId="1" fontId="31" fillId="0" borderId="35" xfId="4" applyNumberFormat="1" applyFont="1" applyFill="1" applyBorder="1" applyAlignment="1">
      <alignment horizontal="right" vertical="center"/>
    </xf>
    <xf numFmtId="0" fontId="30" fillId="0" borderId="8" xfId="4" applyFont="1" applyFill="1" applyBorder="1"/>
    <xf numFmtId="0" fontId="30" fillId="0" borderId="90" xfId="4" applyFont="1" applyFill="1" applyBorder="1" applyAlignment="1">
      <alignment horizontal="right" indent="1"/>
    </xf>
    <xf numFmtId="0" fontId="30" fillId="0" borderId="104" xfId="4" applyFont="1" applyFill="1" applyBorder="1" applyAlignment="1">
      <alignment horizontal="left" indent="1"/>
    </xf>
    <xf numFmtId="0" fontId="15" fillId="0" borderId="0" xfId="4" applyFont="1" applyFill="1" applyAlignment="1">
      <alignment horizontal="right" readingOrder="2"/>
    </xf>
    <xf numFmtId="49" fontId="31" fillId="0" borderId="4" xfId="4" applyNumberFormat="1" applyFont="1" applyFill="1" applyBorder="1" applyAlignment="1">
      <alignment horizontal="right" indent="1"/>
    </xf>
    <xf numFmtId="0" fontId="31" fillId="0" borderId="35" xfId="4" quotePrefix="1" applyFont="1" applyFill="1" applyBorder="1" applyAlignment="1">
      <alignment horizontal="right" indent="1"/>
    </xf>
    <xf numFmtId="0" fontId="31" fillId="0" borderId="102" xfId="4" applyFont="1" applyFill="1" applyBorder="1"/>
    <xf numFmtId="49" fontId="45" fillId="0" borderId="4" xfId="4" applyNumberFormat="1" applyFont="1" applyFill="1" applyBorder="1" applyAlignment="1">
      <alignment horizontal="right" vertical="center" indent="1" readingOrder="2"/>
    </xf>
    <xf numFmtId="49" fontId="45" fillId="0" borderId="4" xfId="4" applyNumberFormat="1" applyFont="1" applyFill="1" applyBorder="1" applyAlignment="1">
      <alignment horizontal="right" vertical="center" indent="1"/>
    </xf>
    <xf numFmtId="49" fontId="45" fillId="0" borderId="22" xfId="1" applyNumberFormat="1" applyFont="1" applyFill="1" applyBorder="1" applyAlignment="1">
      <alignment horizontal="right" vertical="center" indent="1"/>
    </xf>
    <xf numFmtId="0" fontId="30" fillId="0" borderId="23" xfId="4" applyFont="1" applyFill="1" applyBorder="1" applyAlignment="1">
      <alignment horizontal="left" vertical="center" indent="1"/>
    </xf>
    <xf numFmtId="2" fontId="31" fillId="0" borderId="0" xfId="4" applyNumberFormat="1" applyFont="1" applyFill="1" applyAlignment="1">
      <alignment vertical="center"/>
    </xf>
    <xf numFmtId="181" fontId="30" fillId="0" borderId="11" xfId="1" applyNumberFormat="1" applyFont="1" applyFill="1" applyBorder="1" applyAlignment="1">
      <alignment horizontal="right" vertical="center" readingOrder="2"/>
    </xf>
    <xf numFmtId="181" fontId="30" fillId="0" borderId="90" xfId="1" applyNumberFormat="1" applyFont="1" applyFill="1" applyBorder="1" applyAlignment="1">
      <alignment horizontal="right" vertical="center" indent="1"/>
    </xf>
    <xf numFmtId="0" fontId="30" fillId="0" borderId="104" xfId="4" applyFont="1" applyFill="1" applyBorder="1" applyAlignment="1">
      <alignment vertical="center"/>
    </xf>
    <xf numFmtId="0" fontId="42" fillId="0" borderId="0" xfId="4" applyFont="1" applyFill="1" applyBorder="1" applyAlignment="1">
      <alignment horizontal="centerContinuous" vertical="center"/>
    </xf>
    <xf numFmtId="0" fontId="42" fillId="0" borderId="0" xfId="4" applyFont="1" applyFill="1" applyAlignment="1">
      <alignment horizontal="centerContinuous" vertical="center"/>
    </xf>
    <xf numFmtId="172" fontId="20" fillId="0" borderId="0" xfId="4" applyNumberFormat="1" applyFont="1" applyFill="1" applyAlignment="1">
      <alignment horizontal="centerContinuous"/>
    </xf>
    <xf numFmtId="0" fontId="31" fillId="0" borderId="4" xfId="4" applyFont="1" applyFill="1" applyBorder="1"/>
    <xf numFmtId="0" fontId="31" fillId="0" borderId="35" xfId="4" applyFont="1" applyFill="1" applyBorder="1" applyAlignment="1">
      <alignment horizontal="center"/>
    </xf>
    <xf numFmtId="0" fontId="31" fillId="0" borderId="109" xfId="4" applyFont="1" applyFill="1" applyBorder="1"/>
    <xf numFmtId="180" fontId="45" fillId="0" borderId="4" xfId="1" applyNumberFormat="1" applyFont="1" applyFill="1" applyBorder="1" applyAlignment="1">
      <alignment horizontal="right" vertical="center" indent="1"/>
    </xf>
    <xf numFmtId="180" fontId="31" fillId="0" borderId="4" xfId="1" applyNumberFormat="1" applyFont="1" applyFill="1" applyBorder="1" applyAlignment="1">
      <alignment horizontal="right" vertical="center" indent="1"/>
    </xf>
    <xf numFmtId="0" fontId="31" fillId="0" borderId="102" xfId="4" quotePrefix="1" applyFont="1" applyFill="1" applyBorder="1" applyAlignment="1">
      <alignment horizontal="left" vertical="center" indent="1"/>
    </xf>
    <xf numFmtId="180" fontId="30" fillId="0" borderId="4" xfId="1" applyNumberFormat="1" applyFont="1" applyFill="1" applyBorder="1" applyAlignment="1">
      <alignment horizontal="right" vertical="center" indent="1"/>
    </xf>
    <xf numFmtId="0" fontId="45" fillId="0" borderId="102" xfId="4" applyFont="1" applyFill="1" applyBorder="1" applyAlignment="1">
      <alignment horizontal="left" vertical="center" wrapText="1" indent="1"/>
    </xf>
    <xf numFmtId="0" fontId="20" fillId="0" borderId="11" xfId="4" applyFont="1" applyFill="1" applyBorder="1" applyAlignment="1">
      <alignment horizontal="right" indent="1"/>
    </xf>
    <xf numFmtId="0" fontId="20" fillId="0" borderId="90" xfId="4" applyFont="1" applyFill="1" applyBorder="1"/>
    <xf numFmtId="0" fontId="20" fillId="0" borderId="104" xfId="4" applyFont="1" applyFill="1" applyBorder="1"/>
    <xf numFmtId="0" fontId="34" fillId="0" borderId="0" xfId="4" applyFont="1" applyFill="1" applyAlignment="1">
      <alignment horizontal="left" readingOrder="1"/>
    </xf>
    <xf numFmtId="0" fontId="31" fillId="0" borderId="35" xfId="10" applyFont="1" applyFill="1" applyBorder="1" applyAlignment="1">
      <alignment horizontal="center" vertical="center"/>
    </xf>
    <xf numFmtId="0" fontId="31" fillId="0" borderId="4" xfId="4" applyFont="1" applyFill="1" applyBorder="1" applyAlignment="1">
      <alignment horizontal="right" vertical="center" indent="1" readingOrder="2"/>
    </xf>
    <xf numFmtId="181" fontId="31" fillId="0" borderId="35" xfId="1" applyNumberFormat="1" applyFont="1" applyFill="1" applyBorder="1" applyAlignment="1">
      <alignment horizontal="right" vertical="center" readingOrder="1"/>
    </xf>
    <xf numFmtId="0" fontId="31" fillId="0" borderId="11" xfId="4" applyFont="1" applyFill="1" applyBorder="1" applyAlignment="1">
      <alignment horizontal="right"/>
    </xf>
    <xf numFmtId="0" fontId="31" fillId="0" borderId="90" xfId="4" applyFont="1" applyFill="1" applyBorder="1" applyAlignment="1">
      <alignment horizontal="right" indent="1"/>
    </xf>
    <xf numFmtId="1" fontId="30" fillId="0" borderId="0" xfId="4" applyNumberFormat="1" applyFont="1" applyFill="1"/>
    <xf numFmtId="0" fontId="18" fillId="0" borderId="0" xfId="4" applyFont="1" applyFill="1" applyAlignment="1">
      <alignment horizontal="right"/>
    </xf>
    <xf numFmtId="0" fontId="37" fillId="0" borderId="0" xfId="4" applyFont="1" applyFill="1" applyAlignment="1"/>
    <xf numFmtId="0" fontId="37" fillId="0" borderId="0" xfId="4" applyFont="1" applyFill="1" applyBorder="1" applyAlignment="1"/>
    <xf numFmtId="2" fontId="18" fillId="0" borderId="0" xfId="4" applyNumberFormat="1" applyFont="1" applyFill="1"/>
    <xf numFmtId="0" fontId="34" fillId="0" borderId="0" xfId="4" applyFont="1" applyFill="1" applyAlignment="1">
      <alignment readingOrder="2"/>
    </xf>
    <xf numFmtId="0" fontId="30" fillId="2" borderId="19" xfId="4" applyFont="1" applyFill="1" applyBorder="1" applyAlignment="1">
      <alignment horizontal="right" vertical="center" indent="1"/>
    </xf>
    <xf numFmtId="0" fontId="16" fillId="2" borderId="35" xfId="4" applyFont="1" applyFill="1" applyBorder="1" applyAlignment="1">
      <alignment horizontal="center" vertical="center"/>
    </xf>
    <xf numFmtId="0" fontId="16" fillId="2" borderId="34" xfId="4" applyFont="1" applyFill="1" applyBorder="1" applyAlignment="1">
      <alignment horizontal="center" vertical="center"/>
    </xf>
    <xf numFmtId="0" fontId="17" fillId="0" borderId="0" xfId="4" applyFont="1" applyFill="1" applyAlignment="1">
      <alignment horizontal="center" vertical="center"/>
    </xf>
    <xf numFmtId="0" fontId="31" fillId="0" borderId="13" xfId="4" applyFont="1" applyFill="1" applyBorder="1" applyAlignment="1">
      <alignment horizontal="center"/>
    </xf>
    <xf numFmtId="0" fontId="31" fillId="0" borderId="91" xfId="4" applyFont="1" applyFill="1" applyBorder="1" applyAlignment="1">
      <alignment horizontal="center"/>
    </xf>
    <xf numFmtId="170" fontId="30" fillId="0" borderId="38" xfId="1" applyNumberFormat="1" applyFont="1" applyFill="1" applyBorder="1" applyAlignment="1">
      <alignment vertical="center"/>
    </xf>
    <xf numFmtId="170" fontId="30" fillId="0" borderId="46" xfId="1" applyNumberFormat="1" applyFont="1" applyFill="1" applyBorder="1" applyAlignment="1">
      <alignment vertical="center"/>
    </xf>
    <xf numFmtId="49" fontId="31" fillId="0" borderId="4" xfId="1" applyNumberFormat="1" applyFont="1" applyFill="1" applyBorder="1" applyAlignment="1">
      <alignment horizontal="right" vertical="center" indent="2"/>
    </xf>
    <xf numFmtId="170" fontId="31" fillId="0" borderId="38" xfId="1" applyNumberFormat="1" applyFont="1" applyFill="1" applyBorder="1" applyAlignment="1">
      <alignment vertical="center"/>
    </xf>
    <xf numFmtId="170" fontId="31" fillId="0" borderId="46" xfId="1" applyNumberFormat="1" applyFont="1" applyFill="1" applyBorder="1" applyAlignment="1">
      <alignment vertical="center"/>
    </xf>
    <xf numFmtId="0" fontId="31" fillId="0" borderId="12" xfId="4" applyFont="1" applyFill="1" applyBorder="1" applyAlignment="1">
      <alignment horizontal="left" vertical="center" indent="2"/>
    </xf>
    <xf numFmtId="0" fontId="30" fillId="0" borderId="11" xfId="4" applyFont="1" applyFill="1" applyBorder="1"/>
    <xf numFmtId="0" fontId="30" fillId="0" borderId="90" xfId="4" applyFont="1" applyFill="1" applyBorder="1" applyAlignment="1">
      <alignment vertical="center"/>
    </xf>
    <xf numFmtId="0" fontId="30" fillId="0" borderId="40" xfId="4" applyFont="1" applyFill="1" applyBorder="1" applyAlignment="1">
      <alignment vertical="center"/>
    </xf>
    <xf numFmtId="1" fontId="30" fillId="0" borderId="65" xfId="4" applyNumberFormat="1" applyFont="1" applyFill="1" applyBorder="1" applyAlignment="1">
      <alignment horizontal="right" vertical="center"/>
    </xf>
    <xf numFmtId="1" fontId="30" fillId="0" borderId="39" xfId="4" applyNumberFormat="1" applyFont="1" applyFill="1" applyBorder="1" applyAlignment="1">
      <alignment horizontal="right" vertical="center"/>
    </xf>
    <xf numFmtId="1" fontId="30" fillId="0" borderId="47" xfId="4" applyNumberFormat="1" applyFont="1" applyFill="1" applyBorder="1" applyAlignment="1">
      <alignment horizontal="right" vertical="center"/>
    </xf>
    <xf numFmtId="0" fontId="30" fillId="0" borderId="61" xfId="4" applyFont="1" applyFill="1" applyBorder="1"/>
    <xf numFmtId="0" fontId="15" fillId="0" borderId="1" xfId="4" applyFont="1" applyFill="1" applyBorder="1"/>
    <xf numFmtId="1" fontId="15" fillId="0" borderId="1" xfId="4" applyNumberFormat="1" applyFont="1" applyFill="1" applyBorder="1" applyAlignment="1">
      <alignment horizontal="right" indent="1"/>
    </xf>
    <xf numFmtId="0" fontId="15" fillId="0" borderId="1" xfId="4" applyFont="1" applyFill="1" applyBorder="1" applyAlignment="1">
      <alignment horizontal="left"/>
    </xf>
    <xf numFmtId="2" fontId="16" fillId="0" borderId="0" xfId="4" applyNumberFormat="1" applyFont="1" applyFill="1"/>
    <xf numFmtId="2" fontId="34" fillId="0" borderId="0" xfId="4" applyNumberFormat="1" applyFont="1" applyFill="1"/>
    <xf numFmtId="0" fontId="14" fillId="0" borderId="0" xfId="4" applyFont="1" applyFill="1" applyBorder="1" applyAlignment="1">
      <alignment horizontal="right" indent="1"/>
    </xf>
    <xf numFmtId="10" fontId="14" fillId="0" borderId="0" xfId="4" applyNumberFormat="1" applyFont="1" applyFill="1" applyBorder="1" applyAlignment="1">
      <alignment horizontal="right" indent="1"/>
    </xf>
    <xf numFmtId="0" fontId="14" fillId="0" borderId="0" xfId="4" applyFont="1" applyFill="1" applyBorder="1" applyAlignment="1">
      <alignment horizontal="left" indent="1"/>
    </xf>
    <xf numFmtId="0" fontId="14" fillId="0" borderId="0" xfId="4" applyFont="1" applyFill="1" applyBorder="1" applyAlignment="1">
      <alignment horizontal="right" indent="2"/>
    </xf>
    <xf numFmtId="0" fontId="14" fillId="0" borderId="0" xfId="4" applyFont="1" applyFill="1" applyBorder="1" applyAlignment="1">
      <alignment horizontal="left" indent="2"/>
    </xf>
    <xf numFmtId="0" fontId="15" fillId="0" borderId="0" xfId="4" applyFont="1" applyFill="1" applyBorder="1" applyAlignment="1">
      <alignment horizontal="right" indent="1"/>
    </xf>
    <xf numFmtId="0" fontId="14" fillId="2" borderId="22" xfId="4" applyFont="1" applyFill="1" applyBorder="1" applyAlignment="1">
      <alignment horizontal="center" vertical="center"/>
    </xf>
    <xf numFmtId="0" fontId="14" fillId="2" borderId="19" xfId="4" applyFont="1" applyFill="1" applyBorder="1"/>
    <xf numFmtId="0" fontId="14" fillId="2" borderId="19" xfId="4" applyFont="1" applyFill="1" applyBorder="1" applyAlignment="1">
      <alignment horizontal="center" vertical="center"/>
    </xf>
    <xf numFmtId="0" fontId="14" fillId="2" borderId="23" xfId="4" applyFont="1" applyFill="1" applyBorder="1" applyAlignment="1">
      <alignment vertical="center"/>
    </xf>
    <xf numFmtId="49" fontId="11" fillId="0" borderId="84" xfId="4" applyNumberFormat="1" applyFont="1" applyFill="1" applyBorder="1" applyAlignment="1">
      <alignment horizontal="center" vertical="center" readingOrder="1"/>
    </xf>
    <xf numFmtId="0" fontId="11" fillId="0" borderId="83" xfId="4" applyFont="1" applyFill="1" applyBorder="1" applyAlignment="1">
      <alignment horizontal="center" vertical="center"/>
    </xf>
    <xf numFmtId="0" fontId="11" fillId="0" borderId="84" xfId="4" applyFont="1" applyFill="1" applyBorder="1" applyAlignment="1">
      <alignment readingOrder="2"/>
    </xf>
    <xf numFmtId="0" fontId="11" fillId="0" borderId="84" xfId="10" applyFont="1" applyFill="1" applyBorder="1" applyAlignment="1">
      <alignment horizontal="left" readingOrder="1"/>
    </xf>
    <xf numFmtId="0" fontId="11" fillId="0" borderId="85" xfId="4" applyFont="1" applyFill="1" applyBorder="1" applyAlignment="1">
      <alignment horizontal="center" vertical="center"/>
    </xf>
    <xf numFmtId="0" fontId="12" fillId="0" borderId="83" xfId="4" applyFont="1" applyFill="1" applyBorder="1" applyAlignment="1">
      <alignment horizontal="center" vertical="center"/>
    </xf>
    <xf numFmtId="0" fontId="12" fillId="0" borderId="84" xfId="10" applyFont="1" applyFill="1" applyBorder="1" applyAlignment="1">
      <alignment vertical="center" readingOrder="2"/>
    </xf>
    <xf numFmtId="49" fontId="12" fillId="0" borderId="84" xfId="19" applyNumberFormat="1" applyFont="1" applyFill="1" applyBorder="1" applyAlignment="1" applyProtection="1">
      <alignment horizontal="center" vertical="center" readingOrder="1"/>
    </xf>
    <xf numFmtId="0" fontId="12" fillId="0" borderId="84" xfId="10" applyFont="1" applyFill="1" applyBorder="1" applyAlignment="1">
      <alignment horizontal="left" readingOrder="1"/>
    </xf>
    <xf numFmtId="0" fontId="12" fillId="0" borderId="85" xfId="4" applyFont="1" applyFill="1" applyBorder="1" applyAlignment="1">
      <alignment horizontal="center" vertical="center"/>
    </xf>
    <xf numFmtId="0" fontId="12" fillId="0" borderId="84" xfId="4" applyFont="1" applyFill="1" applyBorder="1" applyAlignment="1">
      <alignment vertical="center" readingOrder="2"/>
    </xf>
    <xf numFmtId="0" fontId="12" fillId="0" borderId="84" xfId="4" applyFont="1" applyFill="1" applyBorder="1" applyAlignment="1">
      <alignment horizontal="left" readingOrder="1"/>
    </xf>
    <xf numFmtId="0" fontId="12" fillId="0" borderId="84" xfId="7" applyFont="1" applyFill="1" applyBorder="1" applyAlignment="1">
      <alignment horizontal="left" readingOrder="1"/>
    </xf>
    <xf numFmtId="0" fontId="12" fillId="0" borderId="84" xfId="10" applyFont="1" applyFill="1" applyBorder="1" applyAlignment="1">
      <alignment horizontal="left" vertical="top" wrapText="1" readingOrder="1"/>
    </xf>
    <xf numFmtId="0" fontId="12" fillId="0" borderId="84" xfId="4" applyFont="1" applyFill="1" applyBorder="1" applyAlignment="1">
      <alignment readingOrder="2"/>
    </xf>
    <xf numFmtId="0" fontId="12" fillId="0" borderId="84" xfId="4" applyFont="1" applyFill="1" applyBorder="1" applyAlignment="1">
      <alignment horizontal="left" vertical="center"/>
    </xf>
    <xf numFmtId="0" fontId="11" fillId="0" borderId="84" xfId="4" applyFont="1" applyFill="1" applyBorder="1" applyAlignment="1">
      <alignment horizontal="left" vertical="center"/>
    </xf>
    <xf numFmtId="0" fontId="12" fillId="0" borderId="84" xfId="4" applyFont="1" applyFill="1" applyBorder="1" applyAlignment="1">
      <alignment horizontal="left"/>
    </xf>
    <xf numFmtId="0" fontId="55" fillId="0" borderId="84" xfId="4" applyFont="1" applyFill="1" applyBorder="1" applyAlignment="1">
      <alignment vertical="center" wrapText="1" readingOrder="2"/>
    </xf>
    <xf numFmtId="0" fontId="12" fillId="0" borderId="84" xfId="4" applyFont="1" applyFill="1" applyBorder="1" applyAlignment="1">
      <alignment horizontal="left" vertical="center" wrapText="1"/>
    </xf>
    <xf numFmtId="0" fontId="14" fillId="0" borderId="55" xfId="4" applyFont="1" applyFill="1" applyBorder="1" applyAlignment="1">
      <alignment horizontal="center" vertical="center"/>
    </xf>
    <xf numFmtId="0" fontId="15" fillId="0" borderId="56" xfId="4" applyFont="1" applyFill="1" applyBorder="1" applyAlignment="1">
      <alignment horizontal="right"/>
    </xf>
    <xf numFmtId="0" fontId="14" fillId="0" borderId="56" xfId="4" applyFont="1" applyFill="1" applyBorder="1" applyAlignment="1">
      <alignment horizontal="center" vertical="center"/>
    </xf>
    <xf numFmtId="0" fontId="14" fillId="0" borderId="56" xfId="4" applyFont="1" applyFill="1" applyBorder="1" applyAlignment="1">
      <alignment horizontal="right"/>
    </xf>
    <xf numFmtId="0" fontId="14" fillId="0" borderId="57" xfId="4" applyFont="1" applyFill="1" applyBorder="1" applyAlignment="1">
      <alignment horizontal="center" vertical="center"/>
    </xf>
    <xf numFmtId="0" fontId="37" fillId="0" borderId="0" xfId="0" applyFont="1" applyFill="1" applyBorder="1" applyAlignment="1">
      <alignment horizontal="left"/>
    </xf>
    <xf numFmtId="181" fontId="46" fillId="0" borderId="35" xfId="1" applyNumberFormat="1" applyFont="1" applyFill="1" applyBorder="1" applyAlignment="1">
      <alignment horizontal="right" vertical="center"/>
    </xf>
    <xf numFmtId="181" fontId="46" fillId="0" borderId="90" xfId="1" applyNumberFormat="1" applyFont="1" applyFill="1" applyBorder="1" applyAlignment="1">
      <alignment horizontal="right" vertical="center"/>
    </xf>
    <xf numFmtId="49" fontId="11" fillId="0" borderId="84" xfId="19" applyNumberFormat="1" applyFont="1" applyFill="1" applyBorder="1" applyAlignment="1" applyProtection="1">
      <alignment horizontal="center" vertical="center" readingOrder="1"/>
    </xf>
    <xf numFmtId="0" fontId="23" fillId="0" borderId="0" xfId="0" applyFont="1" applyFill="1" applyBorder="1" applyAlignment="1">
      <alignment horizontal="right"/>
    </xf>
    <xf numFmtId="0" fontId="23" fillId="0" borderId="0" xfId="0" applyFont="1" applyFill="1" applyBorder="1" applyAlignment="1">
      <alignment horizontal="left"/>
    </xf>
    <xf numFmtId="0" fontId="39" fillId="0" borderId="0" xfId="4" applyFont="1" applyFill="1" applyAlignment="1">
      <alignment horizontal="center"/>
    </xf>
    <xf numFmtId="0" fontId="14" fillId="0" borderId="0" xfId="4" applyFont="1" applyAlignment="1">
      <alignment horizontal="right" vertical="top" wrapText="1"/>
    </xf>
    <xf numFmtId="0" fontId="37" fillId="0" borderId="0" xfId="10" applyFont="1" applyFill="1" applyAlignment="1">
      <alignment horizontal="right" vertical="center" wrapText="1" readingOrder="2"/>
    </xf>
    <xf numFmtId="0" fontId="37" fillId="0" borderId="0" xfId="10" applyFont="1" applyFill="1" applyAlignment="1">
      <alignment horizontal="left" vertical="center" wrapText="1" readingOrder="1"/>
    </xf>
    <xf numFmtId="0" fontId="30" fillId="2" borderId="19" xfId="0" applyFont="1" applyFill="1" applyBorder="1" applyAlignment="1">
      <alignment horizontal="center" vertical="center"/>
    </xf>
    <xf numFmtId="0" fontId="30" fillId="2" borderId="35" xfId="0" applyFont="1" applyFill="1" applyBorder="1" applyAlignment="1">
      <alignment horizontal="center" vertical="center"/>
    </xf>
    <xf numFmtId="0" fontId="30" fillId="2" borderId="34" xfId="0" applyFont="1" applyFill="1" applyBorder="1" applyAlignment="1">
      <alignment horizontal="center" vertical="center"/>
    </xf>
    <xf numFmtId="0" fontId="37" fillId="0" borderId="0" xfId="10" applyFont="1" applyFill="1" applyAlignment="1">
      <alignment horizontal="right" vertical="center" readingOrder="2"/>
    </xf>
    <xf numFmtId="0" fontId="37" fillId="0" borderId="0" xfId="10" applyFont="1" applyFill="1" applyAlignment="1">
      <alignment horizontal="left" vertical="top" wrapText="1"/>
    </xf>
    <xf numFmtId="0" fontId="39" fillId="0" borderId="0" xfId="10" applyFont="1" applyFill="1" applyAlignment="1">
      <alignment horizontal="center"/>
    </xf>
    <xf numFmtId="0" fontId="42" fillId="0" borderId="0" xfId="10" applyFont="1" applyFill="1" applyAlignment="1">
      <alignment horizontal="center"/>
    </xf>
    <xf numFmtId="0" fontId="30" fillId="2" borderId="20" xfId="0" applyFont="1" applyFill="1" applyBorder="1" applyAlignment="1">
      <alignment horizontal="left" vertical="center" indent="1"/>
    </xf>
    <xf numFmtId="0" fontId="30" fillId="2" borderId="12" xfId="0" applyFont="1" applyFill="1" applyBorder="1" applyAlignment="1">
      <alignment horizontal="left" vertical="center" indent="1"/>
    </xf>
    <xf numFmtId="0" fontId="30" fillId="2" borderId="16" xfId="0" applyFont="1" applyFill="1" applyBorder="1" applyAlignment="1">
      <alignment horizontal="left" vertical="center" indent="1"/>
    </xf>
    <xf numFmtId="0" fontId="30" fillId="2" borderId="18" xfId="0" applyFont="1" applyFill="1" applyBorder="1" applyAlignment="1">
      <alignment horizontal="right" vertical="center" indent="1"/>
    </xf>
    <xf numFmtId="0" fontId="30" fillId="2" borderId="7" xfId="0" applyFont="1" applyFill="1" applyBorder="1" applyAlignment="1">
      <alignment horizontal="right" vertical="center" indent="1"/>
    </xf>
    <xf numFmtId="0" fontId="30" fillId="2" borderId="26" xfId="0" applyFont="1" applyFill="1" applyBorder="1" applyAlignment="1">
      <alignment horizontal="right" vertical="center" indent="1"/>
    </xf>
    <xf numFmtId="0" fontId="39" fillId="0" borderId="0" xfId="0" applyFont="1" applyFill="1" applyAlignment="1">
      <alignment horizontal="center"/>
    </xf>
    <xf numFmtId="0" fontId="42" fillId="0" borderId="0" xfId="0" applyFont="1" applyFill="1" applyAlignment="1">
      <alignment horizontal="center"/>
    </xf>
    <xf numFmtId="0" fontId="14" fillId="0" borderId="0" xfId="10" applyFont="1" applyFill="1" applyAlignment="1">
      <alignment horizontal="right" wrapText="1" readingOrder="2"/>
    </xf>
    <xf numFmtId="0" fontId="14" fillId="0" borderId="0" xfId="10" applyFont="1" applyFill="1" applyAlignment="1">
      <alignment horizontal="left" wrapText="1"/>
    </xf>
    <xf numFmtId="0" fontId="30" fillId="2" borderId="3" xfId="0" applyFont="1" applyFill="1" applyBorder="1" applyAlignment="1">
      <alignment horizontal="center" vertical="center"/>
    </xf>
    <xf numFmtId="0" fontId="46" fillId="2" borderId="19" xfId="0" applyFont="1" applyFill="1" applyBorder="1" applyAlignment="1">
      <alignment horizontal="center" vertical="center"/>
    </xf>
    <xf numFmtId="0" fontId="46" fillId="2" borderId="35" xfId="0" applyFont="1" applyFill="1" applyBorder="1" applyAlignment="1">
      <alignment horizontal="center" vertical="center"/>
    </xf>
    <xf numFmtId="0" fontId="46" fillId="2" borderId="3" xfId="0" applyFont="1" applyFill="1" applyBorder="1" applyAlignment="1">
      <alignment horizontal="center" vertical="center"/>
    </xf>
    <xf numFmtId="0" fontId="20" fillId="0" borderId="0" xfId="10" applyFont="1" applyFill="1" applyAlignment="1">
      <alignment horizontal="right" wrapText="1" readingOrder="2"/>
    </xf>
    <xf numFmtId="175" fontId="20" fillId="0" borderId="0" xfId="1" applyNumberFormat="1" applyFont="1" applyFill="1" applyAlignment="1">
      <alignment horizontal="right" wrapText="1" readingOrder="2"/>
    </xf>
    <xf numFmtId="175" fontId="20" fillId="0" borderId="0" xfId="1" applyNumberFormat="1" applyFont="1" applyFill="1" applyAlignment="1">
      <alignment horizontal="left" wrapText="1"/>
    </xf>
    <xf numFmtId="0" fontId="20" fillId="0" borderId="0" xfId="10" applyFont="1" applyFill="1" applyAlignment="1">
      <alignment horizontal="left" wrapText="1"/>
    </xf>
    <xf numFmtId="0" fontId="30" fillId="2" borderId="42" xfId="0" applyFont="1" applyFill="1" applyBorder="1" applyAlignment="1">
      <alignment horizontal="center" vertical="top"/>
    </xf>
    <xf numFmtId="0" fontId="30" fillId="2" borderId="43" xfId="0" applyFont="1" applyFill="1" applyBorder="1" applyAlignment="1">
      <alignment horizontal="center" vertical="top"/>
    </xf>
    <xf numFmtId="0" fontId="30" fillId="2" borderId="41" xfId="0" applyFont="1" applyFill="1" applyBorder="1" applyAlignment="1">
      <alignment horizontal="center" vertical="center"/>
    </xf>
    <xf numFmtId="0" fontId="30" fillId="2" borderId="42" xfId="0" applyFont="1" applyFill="1" applyBorder="1" applyAlignment="1">
      <alignment horizontal="center" vertical="center"/>
    </xf>
    <xf numFmtId="0" fontId="31" fillId="2" borderId="12" xfId="0" applyFont="1" applyFill="1" applyBorder="1" applyAlignment="1">
      <alignment horizontal="left" vertical="center" indent="1"/>
    </xf>
    <xf numFmtId="0" fontId="31" fillId="2" borderId="16" xfId="0" applyFont="1" applyFill="1" applyBorder="1" applyAlignment="1">
      <alignment horizontal="left" vertical="center" indent="1"/>
    </xf>
    <xf numFmtId="0" fontId="30" fillId="2" borderId="18" xfId="6" applyFont="1" applyFill="1" applyBorder="1" applyAlignment="1">
      <alignment horizontal="right" vertical="center" indent="1"/>
    </xf>
    <xf numFmtId="0" fontId="30" fillId="2" borderId="7" xfId="6" applyFont="1" applyFill="1" applyBorder="1" applyAlignment="1">
      <alignment horizontal="right" vertical="center" indent="1"/>
    </xf>
    <xf numFmtId="0" fontId="30" fillId="2" borderId="26" xfId="6" applyFont="1" applyFill="1" applyBorder="1" applyAlignment="1">
      <alignment horizontal="right" vertical="center" indent="1"/>
    </xf>
    <xf numFmtId="0" fontId="39" fillId="0" borderId="0" xfId="6" applyFont="1" applyFill="1" applyAlignment="1">
      <alignment horizontal="center"/>
    </xf>
    <xf numFmtId="0" fontId="39" fillId="0" borderId="0" xfId="18" applyFont="1" applyFill="1" applyAlignment="1">
      <alignment horizontal="center"/>
    </xf>
    <xf numFmtId="0" fontId="30" fillId="2" borderId="18" xfId="18" applyFont="1" applyFill="1" applyBorder="1" applyAlignment="1">
      <alignment horizontal="right" vertical="center"/>
    </xf>
    <xf numFmtId="0" fontId="30" fillId="2" borderId="7" xfId="18" applyFont="1" applyFill="1" applyBorder="1" applyAlignment="1">
      <alignment horizontal="right" vertical="center"/>
    </xf>
    <xf numFmtId="0" fontId="30" fillId="2" borderId="26" xfId="18" applyFont="1" applyFill="1" applyBorder="1" applyAlignment="1">
      <alignment horizontal="right" vertical="center"/>
    </xf>
    <xf numFmtId="0" fontId="30" fillId="2" borderId="18" xfId="0" applyFont="1" applyFill="1" applyBorder="1" applyAlignment="1">
      <alignment horizontal="center" vertical="center"/>
    </xf>
    <xf numFmtId="0" fontId="30" fillId="2" borderId="7" xfId="0" applyFont="1" applyFill="1" applyBorder="1" applyAlignment="1">
      <alignment horizontal="center" vertical="center"/>
    </xf>
    <xf numFmtId="0" fontId="30" fillId="2" borderId="26" xfId="0" applyFont="1" applyFill="1" applyBorder="1" applyAlignment="1">
      <alignment horizontal="center" vertical="center"/>
    </xf>
    <xf numFmtId="0" fontId="30" fillId="2" borderId="25" xfId="0" applyFont="1" applyFill="1" applyBorder="1" applyAlignment="1">
      <alignment horizontal="center" vertical="center"/>
    </xf>
    <xf numFmtId="0" fontId="30" fillId="2" borderId="27" xfId="0" applyFont="1" applyFill="1" applyBorder="1" applyAlignment="1">
      <alignment horizontal="center" vertical="center"/>
    </xf>
    <xf numFmtId="0" fontId="30" fillId="2" borderId="98" xfId="0" applyFont="1" applyFill="1" applyBorder="1" applyAlignment="1">
      <alignment horizontal="center" vertical="center"/>
    </xf>
    <xf numFmtId="0" fontId="30" fillId="2" borderId="99" xfId="0" applyFont="1" applyFill="1" applyBorder="1" applyAlignment="1">
      <alignment horizontal="center" vertical="top"/>
    </xf>
    <xf numFmtId="0" fontId="30" fillId="2" borderId="27" xfId="0" applyFont="1" applyFill="1" applyBorder="1" applyAlignment="1">
      <alignment horizontal="center" vertical="top"/>
    </xf>
    <xf numFmtId="0" fontId="30" fillId="2" borderId="6" xfId="0" applyFont="1" applyFill="1" applyBorder="1" applyAlignment="1">
      <alignment horizontal="center" vertical="top"/>
    </xf>
    <xf numFmtId="0" fontId="39" fillId="0" borderId="0" xfId="5" applyFont="1" applyFill="1" applyAlignment="1">
      <alignment horizontal="center"/>
    </xf>
    <xf numFmtId="0" fontId="30" fillId="2" borderId="18" xfId="5" applyFont="1" applyFill="1" applyBorder="1" applyAlignment="1">
      <alignment horizontal="right" vertical="center" indent="1"/>
    </xf>
    <xf numFmtId="0" fontId="30" fillId="2" borderId="7" xfId="5" applyFont="1" applyFill="1" applyBorder="1" applyAlignment="1">
      <alignment horizontal="right" vertical="center" indent="1"/>
    </xf>
    <xf numFmtId="0" fontId="30" fillId="2" borderId="26" xfId="5" applyFont="1" applyFill="1" applyBorder="1" applyAlignment="1">
      <alignment horizontal="right" vertical="center" indent="1"/>
    </xf>
    <xf numFmtId="0" fontId="30" fillId="2" borderId="20" xfId="5" applyFont="1" applyFill="1" applyBorder="1" applyAlignment="1">
      <alignment horizontal="left" vertical="center" indent="1"/>
    </xf>
    <xf numFmtId="0" fontId="31" fillId="2" borderId="12" xfId="5" applyFont="1" applyFill="1" applyBorder="1" applyAlignment="1">
      <alignment horizontal="left" vertical="center" indent="1"/>
    </xf>
    <xf numFmtId="0" fontId="31" fillId="2" borderId="16" xfId="5" applyFont="1" applyFill="1" applyBorder="1" applyAlignment="1">
      <alignment horizontal="left" vertical="center" indent="1"/>
    </xf>
    <xf numFmtId="0" fontId="30" fillId="2" borderId="66" xfId="5" applyFont="1" applyFill="1" applyBorder="1" applyAlignment="1">
      <alignment horizontal="right" vertical="center" indent="1"/>
    </xf>
    <xf numFmtId="0" fontId="30" fillId="2" borderId="62" xfId="5" applyFont="1" applyFill="1" applyBorder="1" applyAlignment="1">
      <alignment horizontal="right" vertical="center" indent="1"/>
    </xf>
    <xf numFmtId="0" fontId="30" fillId="2" borderId="68" xfId="5" applyFont="1" applyFill="1" applyBorder="1" applyAlignment="1">
      <alignment horizontal="right" vertical="center" indent="1"/>
    </xf>
    <xf numFmtId="0" fontId="39" fillId="0" borderId="0" xfId="0" applyFont="1" applyFill="1" applyAlignment="1">
      <alignment horizontal="center" vertical="top"/>
    </xf>
    <xf numFmtId="177" fontId="39" fillId="0" borderId="0" xfId="1" applyNumberFormat="1" applyFont="1" applyFill="1" applyBorder="1" applyAlignment="1">
      <alignment horizontal="center" vertical="top"/>
    </xf>
    <xf numFmtId="49" fontId="30" fillId="2" borderId="66" xfId="5" applyNumberFormat="1" applyFont="1" applyFill="1" applyBorder="1" applyAlignment="1">
      <alignment horizontal="right" vertical="center"/>
    </xf>
    <xf numFmtId="49" fontId="30" fillId="2" borderId="62" xfId="5" applyNumberFormat="1" applyFont="1" applyFill="1" applyBorder="1" applyAlignment="1">
      <alignment horizontal="right" vertical="center"/>
    </xf>
    <xf numFmtId="49" fontId="30" fillId="2" borderId="68" xfId="5" applyNumberFormat="1" applyFont="1" applyFill="1" applyBorder="1" applyAlignment="1">
      <alignment horizontal="right" vertical="center"/>
    </xf>
    <xf numFmtId="49" fontId="30" fillId="2" borderId="20" xfId="5" applyNumberFormat="1" applyFont="1" applyFill="1" applyBorder="1" applyAlignment="1">
      <alignment horizontal="left" vertical="center"/>
    </xf>
    <xf numFmtId="49" fontId="31" fillId="2" borderId="12" xfId="5" applyNumberFormat="1" applyFont="1" applyFill="1" applyBorder="1" applyAlignment="1">
      <alignment horizontal="left" vertical="center"/>
    </xf>
    <xf numFmtId="49" fontId="31" fillId="2" borderId="16" xfId="5" applyNumberFormat="1" applyFont="1" applyFill="1" applyBorder="1" applyAlignment="1">
      <alignment horizontal="left" vertical="center"/>
    </xf>
    <xf numFmtId="0" fontId="39" fillId="0" borderId="0" xfId="8" applyFont="1" applyFill="1" applyAlignment="1">
      <alignment horizontal="center"/>
    </xf>
    <xf numFmtId="0" fontId="30" fillId="2" borderId="66" xfId="0" applyFont="1" applyFill="1" applyBorder="1" applyAlignment="1">
      <alignment horizontal="right" vertical="center" indent="1"/>
    </xf>
    <xf numFmtId="0" fontId="30" fillId="2" borderId="62" xfId="0" applyFont="1" applyFill="1" applyBorder="1" applyAlignment="1">
      <alignment horizontal="right" vertical="center" indent="1"/>
    </xf>
    <xf numFmtId="0" fontId="30" fillId="2" borderId="68" xfId="0" applyFont="1" applyFill="1" applyBorder="1" applyAlignment="1">
      <alignment horizontal="right" vertical="center" indent="1"/>
    </xf>
    <xf numFmtId="0" fontId="48" fillId="2" borderId="24" xfId="0" applyFont="1" applyFill="1" applyBorder="1" applyAlignment="1">
      <alignment horizontal="center"/>
    </xf>
    <xf numFmtId="0" fontId="48" fillId="2" borderId="67" xfId="0" applyFont="1" applyFill="1" applyBorder="1" applyAlignment="1">
      <alignment horizontal="center"/>
    </xf>
    <xf numFmtId="0" fontId="48" fillId="2" borderId="25" xfId="0" applyFont="1" applyFill="1" applyBorder="1" applyAlignment="1">
      <alignment horizontal="right" indent="4"/>
    </xf>
    <xf numFmtId="0" fontId="48" fillId="2" borderId="27" xfId="0" applyFont="1" applyFill="1" applyBorder="1" applyAlignment="1">
      <alignment horizontal="right" indent="4"/>
    </xf>
    <xf numFmtId="0" fontId="48" fillId="2" borderId="6" xfId="0" applyFont="1" applyFill="1" applyBorder="1" applyAlignment="1">
      <alignment horizontal="right" indent="4"/>
    </xf>
    <xf numFmtId="0" fontId="48" fillId="2" borderId="36" xfId="0" applyFont="1" applyFill="1" applyBorder="1" applyAlignment="1">
      <alignment horizontal="center" vertical="center" wrapText="1"/>
    </xf>
    <xf numFmtId="0" fontId="48" fillId="2" borderId="10" xfId="0" applyFont="1" applyFill="1" applyBorder="1" applyAlignment="1">
      <alignment horizontal="center" vertical="center" wrapText="1"/>
    </xf>
    <xf numFmtId="0" fontId="48" fillId="2" borderId="92" xfId="0" applyFont="1" applyFill="1" applyBorder="1" applyAlignment="1">
      <alignment horizontal="center" vertical="center" wrapText="1"/>
    </xf>
    <xf numFmtId="0" fontId="48" fillId="2" borderId="78" xfId="0" applyFont="1" applyFill="1" applyBorder="1" applyAlignment="1">
      <alignment horizontal="center" vertical="center" wrapText="1"/>
    </xf>
    <xf numFmtId="0" fontId="48" fillId="2" borderId="35" xfId="0" applyFont="1" applyFill="1" applyBorder="1" applyAlignment="1">
      <alignment horizontal="center" vertical="center" wrapText="1"/>
    </xf>
    <xf numFmtId="0" fontId="48" fillId="2" borderId="34" xfId="0" applyFont="1" applyFill="1" applyBorder="1" applyAlignment="1">
      <alignment horizontal="center" vertical="center" wrapText="1"/>
    </xf>
    <xf numFmtId="2" fontId="31" fillId="0" borderId="36" xfId="0" applyNumberFormat="1" applyFont="1" applyFill="1" applyBorder="1" applyAlignment="1">
      <alignment horizontal="center" vertical="center"/>
    </xf>
    <xf numFmtId="2" fontId="31" fillId="0" borderId="10" xfId="0" applyNumberFormat="1" applyFont="1" applyFill="1" applyBorder="1" applyAlignment="1">
      <alignment horizontal="center" vertical="center"/>
    </xf>
    <xf numFmtId="2" fontId="31" fillId="0" borderId="92" xfId="0" applyNumberFormat="1" applyFont="1" applyFill="1" applyBorder="1" applyAlignment="1">
      <alignment horizontal="center" vertical="center"/>
    </xf>
    <xf numFmtId="2" fontId="31" fillId="0" borderId="78" xfId="0" applyNumberFormat="1" applyFont="1" applyFill="1" applyBorder="1" applyAlignment="1">
      <alignment horizontal="center" vertical="center"/>
    </xf>
    <xf numFmtId="2" fontId="30" fillId="0" borderId="97" xfId="0" applyNumberFormat="1" applyFont="1" applyFill="1" applyBorder="1" applyAlignment="1">
      <alignment horizontal="center" vertical="center"/>
    </xf>
    <xf numFmtId="2" fontId="30" fillId="0" borderId="94" xfId="0" applyNumberFormat="1" applyFont="1" applyFill="1" applyBorder="1" applyAlignment="1">
      <alignment horizontal="center" vertical="center"/>
    </xf>
    <xf numFmtId="2" fontId="31" fillId="0" borderId="40" xfId="0" applyNumberFormat="1" applyFont="1" applyFill="1" applyBorder="1" applyAlignment="1">
      <alignment horizontal="center" vertical="center"/>
    </xf>
    <xf numFmtId="2" fontId="31" fillId="0" borderId="80" xfId="0" applyNumberFormat="1" applyFont="1" applyFill="1" applyBorder="1" applyAlignment="1">
      <alignment horizontal="center" vertical="center"/>
    </xf>
    <xf numFmtId="0" fontId="37" fillId="0" borderId="0" xfId="0" applyFont="1" applyFill="1" applyAlignment="1">
      <alignment horizontal="right" vertical="top"/>
    </xf>
    <xf numFmtId="0" fontId="37" fillId="0" borderId="0" xfId="0" applyFont="1" applyFill="1" applyAlignment="1">
      <alignment horizontal="left" vertical="top"/>
    </xf>
    <xf numFmtId="0" fontId="48" fillId="2" borderId="7" xfId="0" applyFont="1" applyFill="1" applyBorder="1" applyAlignment="1">
      <alignment horizontal="center" vertical="center" wrapText="1"/>
    </xf>
    <xf numFmtId="0" fontId="48" fillId="2" borderId="26" xfId="0" applyFont="1" applyFill="1" applyBorder="1" applyAlignment="1">
      <alignment horizontal="center" vertical="center" wrapText="1"/>
    </xf>
    <xf numFmtId="0" fontId="30" fillId="0" borderId="93" xfId="0" applyFont="1" applyFill="1" applyBorder="1" applyAlignment="1">
      <alignment horizontal="center" vertical="center"/>
    </xf>
    <xf numFmtId="0" fontId="30" fillId="0" borderId="94"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96" xfId="0" applyFont="1" applyFill="1" applyBorder="1" applyAlignment="1">
      <alignment horizontal="center" vertical="center"/>
    </xf>
    <xf numFmtId="0" fontId="34" fillId="0" borderId="0" xfId="0" applyFont="1" applyFill="1" applyAlignment="1">
      <alignment horizontal="right"/>
    </xf>
    <xf numFmtId="2" fontId="31" fillId="0" borderId="100" xfId="0" applyNumberFormat="1" applyFont="1" applyFill="1" applyBorder="1" applyAlignment="1">
      <alignment horizontal="center" vertical="center"/>
    </xf>
    <xf numFmtId="2" fontId="31" fillId="0" borderId="101" xfId="0" applyNumberFormat="1" applyFont="1" applyFill="1" applyBorder="1" applyAlignment="1">
      <alignment horizontal="center" vertical="center"/>
    </xf>
    <xf numFmtId="0" fontId="30" fillId="2" borderId="25" xfId="0" applyFont="1" applyFill="1" applyBorder="1" applyAlignment="1">
      <alignment horizontal="right" vertical="top" indent="1"/>
    </xf>
    <xf numFmtId="0" fontId="30" fillId="2" borderId="27" xfId="0" applyFont="1" applyFill="1" applyBorder="1" applyAlignment="1">
      <alignment horizontal="right" vertical="top" indent="1"/>
    </xf>
    <xf numFmtId="0" fontId="30" fillId="2" borderId="6" xfId="0" applyFont="1" applyFill="1" applyBorder="1" applyAlignment="1">
      <alignment horizontal="right" vertical="top" indent="1"/>
    </xf>
    <xf numFmtId="0" fontId="30" fillId="2" borderId="18" xfId="0" applyFont="1" applyFill="1" applyBorder="1" applyAlignment="1">
      <alignment horizontal="center" vertical="top" wrapText="1"/>
    </xf>
    <xf numFmtId="0" fontId="30" fillId="2" borderId="19" xfId="0" applyFont="1" applyFill="1" applyBorder="1" applyAlignment="1">
      <alignment horizontal="center" vertical="top" wrapText="1"/>
    </xf>
    <xf numFmtId="0" fontId="30" fillId="2" borderId="81" xfId="0" applyFont="1" applyFill="1" applyBorder="1" applyAlignment="1">
      <alignment horizontal="right" vertical="top" indent="1"/>
    </xf>
    <xf numFmtId="0" fontId="34" fillId="0" borderId="0" xfId="0" applyFont="1" applyFill="1" applyAlignment="1">
      <alignment horizontal="right" vertical="top"/>
    </xf>
    <xf numFmtId="0" fontId="48" fillId="2" borderId="18" xfId="0" applyFont="1" applyFill="1" applyBorder="1" applyAlignment="1">
      <alignment horizontal="center" wrapText="1"/>
    </xf>
    <xf numFmtId="0" fontId="48" fillId="2" borderId="19" xfId="0" applyFont="1" applyFill="1" applyBorder="1" applyAlignment="1">
      <alignment horizontal="center" wrapText="1"/>
    </xf>
    <xf numFmtId="0" fontId="37" fillId="0" borderId="0" xfId="0" applyFont="1" applyFill="1" applyAlignment="1">
      <alignment horizontal="left" vertical="center"/>
    </xf>
    <xf numFmtId="0" fontId="37" fillId="0" borderId="0" xfId="0" applyFont="1" applyFill="1" applyAlignment="1">
      <alignment horizontal="right" vertical="center"/>
    </xf>
    <xf numFmtId="0" fontId="30" fillId="2" borderId="35" xfId="0" applyFont="1" applyFill="1" applyBorder="1" applyAlignment="1">
      <alignment horizontal="center" vertical="top" wrapText="1"/>
    </xf>
    <xf numFmtId="0" fontId="30" fillId="2" borderId="3" xfId="0" applyFont="1" applyFill="1" applyBorder="1" applyAlignment="1">
      <alignment horizontal="center" vertical="top" wrapText="1"/>
    </xf>
    <xf numFmtId="0" fontId="30" fillId="2" borderId="7" xfId="0" applyFont="1" applyFill="1" applyBorder="1" applyAlignment="1">
      <alignment horizontal="center" vertical="top" wrapText="1"/>
    </xf>
    <xf numFmtId="0" fontId="30" fillId="2" borderId="26" xfId="0" applyFont="1" applyFill="1" applyBorder="1" applyAlignment="1">
      <alignment horizontal="center" vertical="top" wrapText="1"/>
    </xf>
    <xf numFmtId="2" fontId="31" fillId="0" borderId="36" xfId="9" applyNumberFormat="1" applyFont="1" applyFill="1" applyBorder="1" applyAlignment="1">
      <alignment horizontal="center" vertical="center"/>
    </xf>
    <xf numFmtId="2" fontId="31" fillId="0" borderId="10" xfId="9" applyNumberFormat="1" applyFont="1" applyFill="1" applyBorder="1" applyAlignment="1">
      <alignment horizontal="center" vertical="center"/>
    </xf>
    <xf numFmtId="0" fontId="31" fillId="0" borderId="36" xfId="9" applyFont="1" applyFill="1" applyBorder="1" applyAlignment="1">
      <alignment horizontal="center" vertical="center"/>
    </xf>
    <xf numFmtId="0" fontId="31" fillId="0" borderId="10" xfId="9" applyFont="1" applyFill="1" applyBorder="1" applyAlignment="1">
      <alignment horizontal="center" vertical="center"/>
    </xf>
    <xf numFmtId="0" fontId="45" fillId="0" borderId="40" xfId="9" applyFont="1" applyFill="1" applyBorder="1" applyAlignment="1">
      <alignment horizontal="center"/>
    </xf>
    <xf numFmtId="0" fontId="45" fillId="0" borderId="80" xfId="9" applyFont="1" applyFill="1" applyBorder="1" applyAlignment="1">
      <alignment horizontal="center"/>
    </xf>
    <xf numFmtId="0" fontId="33" fillId="0" borderId="24" xfId="10" applyFont="1" applyFill="1" applyBorder="1" applyAlignment="1">
      <alignment horizontal="center"/>
    </xf>
    <xf numFmtId="0" fontId="33" fillId="0" borderId="67" xfId="10" applyFont="1" applyFill="1" applyBorder="1" applyAlignment="1">
      <alignment horizontal="center"/>
    </xf>
    <xf numFmtId="0" fontId="45" fillId="0" borderId="36" xfId="10" applyFont="1" applyFill="1" applyBorder="1" applyAlignment="1">
      <alignment horizontal="center" vertical="center"/>
    </xf>
    <xf numFmtId="0" fontId="45" fillId="0" borderId="10" xfId="10" applyFont="1" applyFill="1" applyBorder="1" applyAlignment="1">
      <alignment horizontal="center" vertical="center"/>
    </xf>
    <xf numFmtId="0" fontId="49" fillId="0" borderId="36" xfId="10" applyFont="1" applyFill="1" applyBorder="1" applyAlignment="1">
      <alignment horizontal="center" vertical="center"/>
    </xf>
    <xf numFmtId="0" fontId="49" fillId="0" borderId="10" xfId="10" applyFont="1" applyFill="1" applyBorder="1" applyAlignment="1">
      <alignment horizontal="center" vertical="center"/>
    </xf>
    <xf numFmtId="0" fontId="31" fillId="0" borderId="7" xfId="9" applyFont="1" applyFill="1" applyBorder="1" applyAlignment="1">
      <alignment horizontal="right" vertical="center" indent="1"/>
    </xf>
    <xf numFmtId="0" fontId="31" fillId="0" borderId="12" xfId="9" applyFont="1" applyFill="1" applyBorder="1" applyAlignment="1">
      <alignment horizontal="left" vertical="center" indent="1"/>
    </xf>
    <xf numFmtId="168" fontId="31" fillId="0" borderId="36" xfId="9" applyNumberFormat="1" applyFont="1" applyFill="1" applyBorder="1" applyAlignment="1">
      <alignment horizontal="center" vertical="center"/>
    </xf>
    <xf numFmtId="168" fontId="31" fillId="0" borderId="10" xfId="9" applyNumberFormat="1" applyFont="1" applyFill="1" applyBorder="1" applyAlignment="1">
      <alignment horizontal="center" vertical="center"/>
    </xf>
    <xf numFmtId="0" fontId="39" fillId="0" borderId="0" xfId="4" applyFont="1" applyFill="1" applyAlignment="1">
      <alignment horizontal="center" vertical="center"/>
    </xf>
    <xf numFmtId="0" fontId="30" fillId="2" borderId="20" xfId="4" applyFont="1" applyFill="1" applyBorder="1" applyAlignment="1">
      <alignment horizontal="left" vertical="center" indent="1"/>
    </xf>
    <xf numFmtId="0" fontId="30" fillId="2" borderId="12" xfId="4" applyFont="1" applyFill="1" applyBorder="1" applyAlignment="1">
      <alignment horizontal="left" vertical="center" indent="1"/>
    </xf>
    <xf numFmtId="0" fontId="30" fillId="2" borderId="16" xfId="4" applyFont="1" applyFill="1" applyBorder="1" applyAlignment="1">
      <alignment horizontal="left" vertical="center" indent="1"/>
    </xf>
    <xf numFmtId="0" fontId="30" fillId="2" borderId="18" xfId="4" applyFont="1" applyFill="1" applyBorder="1" applyAlignment="1">
      <alignment horizontal="right" vertical="center" indent="1"/>
    </xf>
    <xf numFmtId="0" fontId="30" fillId="2" borderId="7" xfId="4" applyFont="1" applyFill="1" applyBorder="1" applyAlignment="1">
      <alignment horizontal="right" vertical="center" indent="1"/>
    </xf>
    <xf numFmtId="0" fontId="30" fillId="2" borderId="26" xfId="4" applyFont="1" applyFill="1" applyBorder="1" applyAlignment="1">
      <alignment horizontal="right" vertical="center" indent="1"/>
    </xf>
    <xf numFmtId="0" fontId="37" fillId="0" borderId="0" xfId="0" applyFont="1" applyFill="1" applyBorder="1" applyAlignment="1">
      <alignment horizontal="right" vertical="top" wrapText="1" readingOrder="2"/>
    </xf>
    <xf numFmtId="0" fontId="31" fillId="0" borderId="96"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89" xfId="0" applyFont="1" applyFill="1" applyBorder="1" applyAlignment="1">
      <alignment horizontal="center" vertical="center"/>
    </xf>
    <xf numFmtId="0" fontId="31" fillId="0" borderId="12" xfId="0" applyFont="1" applyFill="1" applyBorder="1" applyAlignment="1">
      <alignment horizontal="center" vertical="center"/>
    </xf>
    <xf numFmtId="0" fontId="48" fillId="2" borderId="35" xfId="4" applyFont="1" applyFill="1" applyBorder="1" applyAlignment="1">
      <alignment horizontal="center" vertical="center" wrapText="1"/>
    </xf>
    <xf numFmtId="0" fontId="48" fillId="2" borderId="3" xfId="4" applyFont="1" applyFill="1" applyBorder="1" applyAlignment="1">
      <alignment horizontal="center" vertical="center" wrapText="1"/>
    </xf>
    <xf numFmtId="0" fontId="30" fillId="2" borderId="19" xfId="0" applyFont="1" applyFill="1" applyBorder="1" applyAlignment="1">
      <alignment horizontal="right" vertical="center" indent="1"/>
    </xf>
    <xf numFmtId="0" fontId="30" fillId="2" borderId="35" xfId="0" applyFont="1" applyFill="1" applyBorder="1" applyAlignment="1">
      <alignment horizontal="right" vertical="center" indent="1"/>
    </xf>
    <xf numFmtId="0" fontId="30" fillId="2" borderId="3" xfId="0" applyFont="1" applyFill="1" applyBorder="1" applyAlignment="1">
      <alignment horizontal="right" vertical="center" indent="1"/>
    </xf>
    <xf numFmtId="0" fontId="48" fillId="2" borderId="35" xfId="4" applyFont="1" applyFill="1" applyBorder="1" applyAlignment="1">
      <alignment horizontal="center" vertical="center"/>
    </xf>
    <xf numFmtId="0" fontId="48" fillId="2" borderId="3" xfId="4" applyFont="1" applyFill="1" applyBorder="1" applyAlignment="1">
      <alignment horizontal="center" vertical="center"/>
    </xf>
    <xf numFmtId="49" fontId="30" fillId="2" borderId="19" xfId="0" applyNumberFormat="1" applyFont="1" applyFill="1" applyBorder="1" applyAlignment="1">
      <alignment horizontal="left" vertical="center" readingOrder="2"/>
    </xf>
    <xf numFmtId="49" fontId="30" fillId="2" borderId="35" xfId="0" applyNumberFormat="1" applyFont="1" applyFill="1" applyBorder="1" applyAlignment="1">
      <alignment horizontal="left" vertical="center" readingOrder="2"/>
    </xf>
    <xf numFmtId="49" fontId="30" fillId="2" borderId="3" xfId="0" applyNumberFormat="1" applyFont="1" applyFill="1" applyBorder="1" applyAlignment="1">
      <alignment horizontal="left" vertical="center" readingOrder="2"/>
    </xf>
    <xf numFmtId="0" fontId="13" fillId="0" borderId="0" xfId="0" applyFont="1" applyFill="1" applyAlignment="1">
      <alignment horizontal="center"/>
    </xf>
    <xf numFmtId="0" fontId="30" fillId="2" borderId="22" xfId="0" applyFont="1" applyFill="1" applyBorder="1" applyAlignment="1">
      <alignment horizontal="right" vertical="center" wrapText="1" indent="1"/>
    </xf>
    <xf numFmtId="0" fontId="30" fillId="2" borderId="4" xfId="0" applyFont="1" applyFill="1" applyBorder="1" applyAlignment="1">
      <alignment horizontal="right" vertical="center" wrapText="1" indent="1"/>
    </xf>
    <xf numFmtId="0" fontId="30" fillId="2" borderId="15" xfId="0" applyFont="1" applyFill="1" applyBorder="1" applyAlignment="1">
      <alignment horizontal="right" vertical="center" wrapText="1" indent="1"/>
    </xf>
    <xf numFmtId="0" fontId="30" fillId="2" borderId="18" xfId="0" applyFont="1" applyFill="1" applyBorder="1" applyAlignment="1">
      <alignment horizontal="center" vertical="center" wrapText="1"/>
    </xf>
    <xf numFmtId="0" fontId="30" fillId="2" borderId="19" xfId="0" applyFont="1" applyFill="1" applyBorder="1" applyAlignment="1">
      <alignment horizontal="center" vertical="center" wrapText="1"/>
    </xf>
    <xf numFmtId="49" fontId="30" fillId="2" borderId="7" xfId="0" applyNumberFormat="1" applyFont="1" applyFill="1" applyBorder="1" applyAlignment="1">
      <alignment horizontal="center" vertical="center" wrapText="1"/>
    </xf>
    <xf numFmtId="49" fontId="30" fillId="2" borderId="35" xfId="0" applyNumberFormat="1" applyFont="1" applyFill="1" applyBorder="1" applyAlignment="1">
      <alignment horizontal="center" vertical="center" wrapText="1"/>
    </xf>
    <xf numFmtId="49" fontId="30" fillId="2" borderId="26" xfId="0" applyNumberFormat="1" applyFont="1" applyFill="1" applyBorder="1" applyAlignment="1">
      <alignment horizontal="center" vertical="center" wrapText="1"/>
    </xf>
    <xf numFmtId="49" fontId="30" fillId="2" borderId="3" xfId="0" applyNumberFormat="1" applyFont="1" applyFill="1" applyBorder="1" applyAlignment="1">
      <alignment horizontal="center" vertical="center" wrapText="1"/>
    </xf>
    <xf numFmtId="49" fontId="11" fillId="2" borderId="35"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49" fontId="11" fillId="2" borderId="12" xfId="0" applyNumberFormat="1" applyFont="1" applyFill="1" applyBorder="1" applyAlignment="1">
      <alignment horizontal="center" vertical="center" wrapText="1"/>
    </xf>
    <xf numFmtId="49" fontId="11" fillId="2" borderId="16" xfId="0" applyNumberFormat="1" applyFont="1" applyFill="1" applyBorder="1" applyAlignment="1">
      <alignment horizontal="center" vertical="center" wrapText="1"/>
    </xf>
    <xf numFmtId="49" fontId="11" fillId="2" borderId="35" xfId="0" applyNumberFormat="1" applyFont="1" applyFill="1" applyBorder="1" applyAlignment="1">
      <alignment horizontal="center" vertical="center"/>
    </xf>
    <xf numFmtId="49" fontId="11" fillId="2" borderId="3" xfId="0" applyNumberFormat="1" applyFont="1" applyFill="1" applyBorder="1" applyAlignment="1">
      <alignment horizontal="center" vertical="center"/>
    </xf>
    <xf numFmtId="49" fontId="11" fillId="2" borderId="34" xfId="0" applyNumberFormat="1" applyFont="1" applyFill="1" applyBorder="1" applyAlignment="1">
      <alignment horizontal="center" vertical="center" wrapText="1"/>
    </xf>
    <xf numFmtId="49" fontId="30" fillId="0" borderId="96" xfId="1" applyNumberFormat="1" applyFont="1" applyFill="1" applyBorder="1" applyAlignment="1">
      <alignment horizontal="center" vertical="center"/>
    </xf>
    <xf numFmtId="49" fontId="30" fillId="0" borderId="7" xfId="1" applyNumberFormat="1" applyFont="1" applyFill="1" applyBorder="1" applyAlignment="1">
      <alignment horizontal="center" vertical="center"/>
    </xf>
    <xf numFmtId="49" fontId="30" fillId="0" borderId="26" xfId="1" applyNumberFormat="1" applyFont="1" applyFill="1" applyBorder="1" applyAlignment="1">
      <alignment horizontal="center" vertical="center"/>
    </xf>
    <xf numFmtId="49" fontId="30" fillId="0" borderId="93" xfId="1" applyNumberFormat="1" applyFont="1" applyFill="1" applyBorder="1" applyAlignment="1">
      <alignment horizontal="center" vertical="center"/>
    </xf>
    <xf numFmtId="49" fontId="30" fillId="0" borderId="94" xfId="1" applyNumberFormat="1" applyFont="1" applyFill="1" applyBorder="1" applyAlignment="1">
      <alignment horizontal="center" vertical="center"/>
    </xf>
    <xf numFmtId="49" fontId="30" fillId="0" borderId="8" xfId="1" applyNumberFormat="1" applyFont="1" applyFill="1" applyBorder="1" applyAlignment="1">
      <alignment horizontal="center" vertical="center"/>
    </xf>
    <xf numFmtId="0" fontId="42" fillId="0" borderId="0" xfId="4" applyFont="1" applyFill="1" applyAlignment="1"/>
    <xf numFmtId="49" fontId="30" fillId="2" borderId="18" xfId="1" applyNumberFormat="1" applyFont="1" applyFill="1" applyBorder="1" applyAlignment="1">
      <alignment horizontal="right" vertical="center" indent="1"/>
    </xf>
    <xf numFmtId="49" fontId="30" fillId="2" borderId="7" xfId="1" applyNumberFormat="1" applyFont="1" applyFill="1" applyBorder="1" applyAlignment="1">
      <alignment horizontal="right" vertical="center" indent="1"/>
    </xf>
    <xf numFmtId="49" fontId="30" fillId="2" borderId="26" xfId="1" applyNumberFormat="1" applyFont="1" applyFill="1" applyBorder="1" applyAlignment="1">
      <alignment horizontal="right" vertical="center" indent="1"/>
    </xf>
    <xf numFmtId="0" fontId="30" fillId="2" borderId="19" xfId="4" applyFont="1" applyFill="1" applyBorder="1" applyAlignment="1">
      <alignment horizontal="center" vertical="center"/>
    </xf>
    <xf numFmtId="0" fontId="30" fillId="2" borderId="35" xfId="4" applyFont="1" applyFill="1" applyBorder="1" applyAlignment="1">
      <alignment horizontal="center" vertical="center"/>
    </xf>
    <xf numFmtId="0" fontId="30" fillId="2" borderId="34" xfId="4" applyFont="1" applyFill="1" applyBorder="1" applyAlignment="1">
      <alignment horizontal="center" vertical="center"/>
    </xf>
    <xf numFmtId="49" fontId="30" fillId="2" borderId="20" xfId="1" applyNumberFormat="1" applyFont="1" applyFill="1" applyBorder="1" applyAlignment="1">
      <alignment horizontal="left" vertical="center" indent="1"/>
    </xf>
    <xf numFmtId="49" fontId="30" fillId="2" borderId="12" xfId="1" applyNumberFormat="1" applyFont="1" applyFill="1" applyBorder="1" applyAlignment="1">
      <alignment horizontal="left" vertical="center" indent="1"/>
    </xf>
    <xf numFmtId="49" fontId="30" fillId="2" borderId="16" xfId="1" applyNumberFormat="1" applyFont="1" applyFill="1" applyBorder="1" applyAlignment="1">
      <alignment horizontal="left" vertical="center" indent="1"/>
    </xf>
    <xf numFmtId="0" fontId="42" fillId="0" borderId="0" xfId="4" applyFont="1" applyFill="1" applyAlignment="1">
      <alignment horizontal="center"/>
    </xf>
    <xf numFmtId="49" fontId="37" fillId="0" borderId="0" xfId="4" applyNumberFormat="1" applyFont="1" applyFill="1" applyBorder="1" applyAlignment="1">
      <alignment horizontal="right" vertical="top" wrapText="1" readingOrder="2"/>
    </xf>
    <xf numFmtId="49" fontId="37" fillId="0" borderId="0" xfId="4" applyNumberFormat="1" applyFont="1" applyFill="1" applyBorder="1" applyAlignment="1">
      <alignment horizontal="left" vertical="top" wrapText="1"/>
    </xf>
    <xf numFmtId="0" fontId="39" fillId="0" borderId="0" xfId="4" quotePrefix="1" applyFont="1" applyFill="1" applyBorder="1" applyAlignment="1">
      <alignment horizontal="center"/>
    </xf>
    <xf numFmtId="0" fontId="39" fillId="0" borderId="0" xfId="4" applyFont="1" applyFill="1" applyBorder="1" applyAlignment="1">
      <alignment horizontal="center"/>
    </xf>
    <xf numFmtId="49" fontId="30" fillId="2" borderId="18" xfId="1" applyNumberFormat="1" applyFont="1" applyFill="1" applyBorder="1" applyAlignment="1">
      <alignment horizontal="right" vertical="center"/>
    </xf>
    <xf numFmtId="49" fontId="30" fillId="2" borderId="7" xfId="1" applyNumberFormat="1" applyFont="1" applyFill="1" applyBorder="1" applyAlignment="1">
      <alignment horizontal="right" vertical="center"/>
    </xf>
    <xf numFmtId="49" fontId="30" fillId="2" borderId="26" xfId="1" applyNumberFormat="1" applyFont="1" applyFill="1" applyBorder="1" applyAlignment="1">
      <alignment horizontal="right" vertical="center"/>
    </xf>
    <xf numFmtId="49" fontId="30" fillId="2" borderId="25" xfId="1" applyNumberFormat="1" applyFont="1" applyFill="1" applyBorder="1" applyAlignment="1">
      <alignment horizontal="center" vertical="center"/>
    </xf>
    <xf numFmtId="49" fontId="30" fillId="2" borderId="27" xfId="1" applyNumberFormat="1" applyFont="1" applyFill="1" applyBorder="1" applyAlignment="1">
      <alignment horizontal="center" vertical="center"/>
    </xf>
    <xf numFmtId="49" fontId="30" fillId="2" borderId="6" xfId="1" applyNumberFormat="1" applyFont="1" applyFill="1" applyBorder="1" applyAlignment="1">
      <alignment horizontal="center" vertical="center"/>
    </xf>
    <xf numFmtId="49" fontId="30" fillId="2" borderId="5" xfId="1" applyNumberFormat="1" applyFont="1" applyFill="1" applyBorder="1" applyAlignment="1">
      <alignment horizontal="center" vertical="center"/>
    </xf>
    <xf numFmtId="49" fontId="30" fillId="2" borderId="20" xfId="1" applyNumberFormat="1" applyFont="1" applyFill="1" applyBorder="1" applyAlignment="1">
      <alignment horizontal="left" vertical="center"/>
    </xf>
    <xf numFmtId="49" fontId="30" fillId="2" borderId="12" xfId="1" applyNumberFormat="1" applyFont="1" applyFill="1" applyBorder="1" applyAlignment="1">
      <alignment horizontal="left" vertical="center"/>
    </xf>
    <xf numFmtId="49" fontId="30" fillId="2" borderId="16" xfId="1" applyNumberFormat="1" applyFont="1" applyFill="1" applyBorder="1" applyAlignment="1">
      <alignment horizontal="left" vertical="center"/>
    </xf>
    <xf numFmtId="0" fontId="30" fillId="2" borderId="22" xfId="4" applyFont="1" applyFill="1" applyBorder="1" applyAlignment="1">
      <alignment horizontal="right" vertical="center" indent="1"/>
    </xf>
    <xf numFmtId="0" fontId="30" fillId="2" borderId="4" xfId="4" applyFont="1" applyFill="1" applyBorder="1" applyAlignment="1">
      <alignment horizontal="right" vertical="center" indent="1"/>
    </xf>
    <xf numFmtId="0" fontId="30" fillId="2" borderId="15" xfId="4" applyFont="1" applyFill="1" applyBorder="1" applyAlignment="1">
      <alignment horizontal="right" vertical="center" indent="1"/>
    </xf>
    <xf numFmtId="0" fontId="30" fillId="2" borderId="23" xfId="4" applyFont="1" applyFill="1" applyBorder="1" applyAlignment="1">
      <alignment horizontal="left" vertical="center" indent="1"/>
    </xf>
    <xf numFmtId="0" fontId="30" fillId="2" borderId="102" xfId="4" applyFont="1" applyFill="1" applyBorder="1" applyAlignment="1">
      <alignment horizontal="left" vertical="center" indent="1"/>
    </xf>
    <xf numFmtId="0" fontId="30" fillId="2" borderId="103" xfId="4" applyFont="1" applyFill="1" applyBorder="1" applyAlignment="1">
      <alignment horizontal="left" vertical="center" indent="1"/>
    </xf>
    <xf numFmtId="49" fontId="30" fillId="2" borderId="22" xfId="1" applyNumberFormat="1" applyFont="1" applyFill="1" applyBorder="1" applyAlignment="1">
      <alignment horizontal="right" vertical="center" indent="1"/>
    </xf>
    <xf numFmtId="49" fontId="30" fillId="2" borderId="4" xfId="1" applyNumberFormat="1" applyFont="1" applyFill="1" applyBorder="1" applyAlignment="1">
      <alignment horizontal="right" vertical="center" indent="1"/>
    </xf>
    <xf numFmtId="49" fontId="30" fillId="2" borderId="15" xfId="1" applyNumberFormat="1" applyFont="1" applyFill="1" applyBorder="1" applyAlignment="1">
      <alignment horizontal="right" vertical="center" indent="1"/>
    </xf>
    <xf numFmtId="49" fontId="30" fillId="2" borderId="23" xfId="1" applyNumberFormat="1" applyFont="1" applyFill="1" applyBorder="1" applyAlignment="1">
      <alignment horizontal="left" vertical="center" indent="1"/>
    </xf>
    <xf numFmtId="49" fontId="30" fillId="2" borderId="102" xfId="1" applyNumberFormat="1" applyFont="1" applyFill="1" applyBorder="1" applyAlignment="1">
      <alignment horizontal="left" vertical="center" indent="1"/>
    </xf>
    <xf numFmtId="49" fontId="30" fillId="2" borderId="103" xfId="1" applyNumberFormat="1" applyFont="1" applyFill="1" applyBorder="1" applyAlignment="1">
      <alignment horizontal="left" vertical="center" indent="1"/>
    </xf>
    <xf numFmtId="0" fontId="13" fillId="0" borderId="0" xfId="4" applyFont="1" applyFill="1" applyAlignment="1">
      <alignment horizontal="center"/>
    </xf>
    <xf numFmtId="0" fontId="52" fillId="0" borderId="0" xfId="4" applyFont="1" applyFill="1" applyAlignment="1">
      <alignment horizontal="center"/>
    </xf>
    <xf numFmtId="0" fontId="11" fillId="2" borderId="22" xfId="4" applyFont="1" applyFill="1" applyBorder="1" applyAlignment="1">
      <alignment horizontal="right" vertical="center" indent="1"/>
    </xf>
    <xf numFmtId="0" fontId="11" fillId="2" borderId="4" xfId="4" applyFont="1" applyFill="1" applyBorder="1" applyAlignment="1">
      <alignment horizontal="right" vertical="center" indent="1"/>
    </xf>
    <xf numFmtId="0" fontId="11" fillId="2" borderId="15" xfId="4" applyFont="1" applyFill="1" applyBorder="1" applyAlignment="1">
      <alignment horizontal="right" vertical="center" indent="1"/>
    </xf>
    <xf numFmtId="0" fontId="11" fillId="2" borderId="23" xfId="4" applyFont="1" applyFill="1" applyBorder="1" applyAlignment="1">
      <alignment horizontal="left" vertical="center" indent="1"/>
    </xf>
    <xf numFmtId="0" fontId="11" fillId="2" borderId="102" xfId="4" applyFont="1" applyFill="1" applyBorder="1" applyAlignment="1">
      <alignment horizontal="left" vertical="center" indent="1"/>
    </xf>
    <xf numFmtId="0" fontId="11" fillId="2" borderId="103" xfId="4" applyFont="1" applyFill="1" applyBorder="1" applyAlignment="1">
      <alignment horizontal="left" vertical="center" indent="1"/>
    </xf>
    <xf numFmtId="0" fontId="30" fillId="2" borderId="42" xfId="4" applyFont="1" applyFill="1" applyBorder="1" applyAlignment="1">
      <alignment horizontal="center" vertical="top"/>
    </xf>
    <xf numFmtId="0" fontId="30" fillId="2" borderId="43" xfId="4" applyFont="1" applyFill="1" applyBorder="1" applyAlignment="1">
      <alignment horizontal="center" vertical="top"/>
    </xf>
    <xf numFmtId="0" fontId="30" fillId="2" borderId="41" xfId="4" applyFont="1" applyFill="1" applyBorder="1" applyAlignment="1">
      <alignment horizontal="center" vertical="center"/>
    </xf>
    <xf numFmtId="0" fontId="30" fillId="2" borderId="42" xfId="4" applyFont="1" applyFill="1" applyBorder="1" applyAlignment="1">
      <alignment horizontal="center" vertical="center"/>
    </xf>
    <xf numFmtId="0" fontId="30" fillId="2" borderId="23" xfId="4" applyFont="1" applyFill="1" applyBorder="1" applyAlignment="1">
      <alignment horizontal="left" vertical="center"/>
    </xf>
    <xf numFmtId="0" fontId="31" fillId="2" borderId="102" xfId="4" applyFont="1" applyFill="1" applyBorder="1" applyAlignment="1">
      <alignment horizontal="left" vertical="center"/>
    </xf>
    <xf numFmtId="0" fontId="31" fillId="2" borderId="103" xfId="4" applyFont="1" applyFill="1" applyBorder="1" applyAlignment="1">
      <alignment horizontal="left" vertical="center"/>
    </xf>
    <xf numFmtId="0" fontId="30" fillId="2" borderId="22" xfId="4" applyFont="1" applyFill="1" applyBorder="1" applyAlignment="1">
      <alignment horizontal="right" vertical="center"/>
    </xf>
    <xf numFmtId="0" fontId="30" fillId="2" borderId="4" xfId="4" applyFont="1" applyFill="1" applyBorder="1" applyAlignment="1">
      <alignment horizontal="right" vertical="center"/>
    </xf>
    <xf numFmtId="0" fontId="30" fillId="2" borderId="15" xfId="4" applyFont="1" applyFill="1" applyBorder="1" applyAlignment="1">
      <alignment horizontal="right" vertical="center"/>
    </xf>
    <xf numFmtId="0" fontId="30" fillId="2" borderId="105" xfId="4" applyFont="1" applyFill="1" applyBorder="1" applyAlignment="1">
      <alignment horizontal="left" vertical="center" indent="1"/>
    </xf>
    <xf numFmtId="0" fontId="31" fillId="2" borderId="106" xfId="4" applyFont="1" applyFill="1" applyBorder="1" applyAlignment="1">
      <alignment horizontal="left" vertical="center" indent="1"/>
    </xf>
    <xf numFmtId="0" fontId="31" fillId="2" borderId="107" xfId="4" applyFont="1" applyFill="1" applyBorder="1" applyAlignment="1">
      <alignment horizontal="left" vertical="center" indent="1"/>
    </xf>
    <xf numFmtId="0" fontId="31" fillId="2" borderId="102" xfId="4" applyFont="1" applyFill="1" applyBorder="1" applyAlignment="1">
      <alignment horizontal="left" vertical="center" indent="1"/>
    </xf>
    <xf numFmtId="0" fontId="31" fillId="2" borderId="103" xfId="4" applyFont="1" applyFill="1" applyBorder="1" applyAlignment="1">
      <alignment horizontal="left" vertical="center" indent="1"/>
    </xf>
    <xf numFmtId="0" fontId="31" fillId="2" borderId="12" xfId="4" applyFont="1" applyFill="1" applyBorder="1" applyAlignment="1">
      <alignment horizontal="left" vertical="center" indent="1"/>
    </xf>
    <xf numFmtId="49" fontId="31" fillId="2" borderId="12" xfId="1" applyNumberFormat="1" applyFont="1" applyFill="1" applyBorder="1" applyAlignment="1">
      <alignment horizontal="left" vertical="center" indent="1"/>
    </xf>
    <xf numFmtId="49" fontId="31" fillId="2" borderId="16" xfId="1" applyNumberFormat="1" applyFont="1" applyFill="1" applyBorder="1" applyAlignment="1">
      <alignment horizontal="left" vertical="center" indent="1"/>
    </xf>
    <xf numFmtId="49" fontId="31" fillId="2" borderId="102" xfId="1" applyNumberFormat="1" applyFont="1" applyFill="1" applyBorder="1" applyAlignment="1">
      <alignment horizontal="left" vertical="center" indent="1"/>
    </xf>
    <xf numFmtId="49" fontId="31" fillId="2" borderId="103" xfId="1" applyNumberFormat="1" applyFont="1" applyFill="1" applyBorder="1" applyAlignment="1">
      <alignment horizontal="left" vertical="center" indent="1"/>
    </xf>
    <xf numFmtId="0" fontId="39" fillId="0" borderId="0" xfId="4" applyFont="1" applyFill="1" applyAlignment="1"/>
    <xf numFmtId="0" fontId="30" fillId="0" borderId="0" xfId="4" applyFont="1" applyFill="1" applyAlignment="1">
      <alignment horizontal="center" vertical="center" wrapText="1"/>
    </xf>
    <xf numFmtId="0" fontId="39" fillId="0" borderId="0" xfId="4" applyFont="1" applyFill="1" applyAlignment="1">
      <alignment horizontal="center" readingOrder="2"/>
    </xf>
    <xf numFmtId="0" fontId="42" fillId="0" borderId="0" xfId="4" applyFont="1" applyFill="1" applyAlignment="1">
      <alignment horizontal="center" vertical="center"/>
    </xf>
    <xf numFmtId="0" fontId="31" fillId="2" borderId="16" xfId="4" applyFont="1" applyFill="1" applyBorder="1" applyAlignment="1">
      <alignment horizontal="left" vertical="center" indent="1"/>
    </xf>
  </cellXfs>
  <cellStyles count="35">
    <cellStyle name="Comma" xfId="1" builtinId="3"/>
    <cellStyle name="Comma 10" xfId="30"/>
    <cellStyle name="Comma 2" xfId="29"/>
    <cellStyle name="Comma 3" xfId="34"/>
    <cellStyle name="Comma 6" xfId="31"/>
    <cellStyle name="Comma_ميزانية مصارف" xfId="2"/>
    <cellStyle name="Hyperlink" xfId="19" builtinId="8"/>
    <cellStyle name="Normal" xfId="0" builtinId="0"/>
    <cellStyle name="Normal 2" xfId="3"/>
    <cellStyle name="Normal 2 2" xfId="4"/>
    <cellStyle name="Normal 2 2 10" xfId="32"/>
    <cellStyle name="Normal 2 3" xfId="5"/>
    <cellStyle name="Normal 2 3 2" xfId="23"/>
    <cellStyle name="Normal 2 3 3" xfId="25"/>
    <cellStyle name="Normal 2 4" xfId="22"/>
    <cellStyle name="Normal 2 5" xfId="26"/>
    <cellStyle name="Normal 24 2" xfId="33"/>
    <cellStyle name="Normal 3" xfId="6"/>
    <cellStyle name="Normal 3 2" xfId="18"/>
    <cellStyle name="Normal 3 3" xfId="24"/>
    <cellStyle name="Normal 3 4" xfId="20"/>
    <cellStyle name="Normal 4" xfId="27"/>
    <cellStyle name="Normal 4 2" xfId="21"/>
    <cellStyle name="Normal 5" xfId="28"/>
    <cellStyle name="Normal_Book21_فهرس" xfId="7"/>
    <cellStyle name="Normal_Book21_نشرة1" xfId="8"/>
    <cellStyle name="Normal_فوائد المصرف" xfId="9"/>
    <cellStyle name="Normal_ميزانية مصارف" xfId="10"/>
    <cellStyle name="Percent" xfId="11" builtinId="5"/>
    <cellStyle name="Percent 2" xfId="12"/>
    <cellStyle name="عادي_balance of central bureau" xfId="13"/>
    <cellStyle name="عملة [0]_balance of central bureau" xfId="14"/>
    <cellStyle name="عملة_balance of central bureau" xfId="15"/>
    <cellStyle name="فاصلة [0]_balance of central bureau" xfId="16"/>
    <cellStyle name="فاصلة_balance of central bureau" xfId="17"/>
  </cellStyles>
  <dxfs count="0"/>
  <tableStyles count="0" defaultTableStyle="TableStyleMedium9" defaultPivotStyle="PivotStyleLight16"/>
  <colors>
    <mruColors>
      <color rgb="FFCCCCFF"/>
      <color rgb="FF040B98"/>
      <color rgb="FFEFEFFF"/>
      <color rgb="FFE5E5FF"/>
      <color rgb="FF000000"/>
      <color rgb="FFFF3399"/>
      <color rgb="FF0000FF"/>
      <color rgb="FFE3EDF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2533650</xdr:colOff>
      <xdr:row>31</xdr:row>
      <xdr:rowOff>0</xdr:rowOff>
    </xdr:from>
    <xdr:to>
      <xdr:col>8</xdr:col>
      <xdr:colOff>2695575</xdr:colOff>
      <xdr:row>31</xdr:row>
      <xdr:rowOff>0</xdr:rowOff>
    </xdr:to>
    <xdr:sp macro="" textlink="">
      <xdr:nvSpPr>
        <xdr:cNvPr id="2" name="Text Box 1"/>
        <xdr:cNvSpPr txBox="1">
          <a:spLocks noChangeArrowheads="1"/>
        </xdr:cNvSpPr>
      </xdr:nvSpPr>
      <xdr:spPr bwMode="auto">
        <a:xfrm flipH="1">
          <a:off x="9985714725" y="8077200"/>
          <a:ext cx="161925" cy="0"/>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r>
            <a:rPr lang="en-US" sz="1000" b="0" i="0" strike="noStrike">
              <a:solidFill>
                <a:srgbClr val="000000"/>
              </a:solidFill>
              <a:latin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647700</xdr:colOff>
      <xdr:row>20</xdr:row>
      <xdr:rowOff>38100</xdr:rowOff>
    </xdr:from>
    <xdr:to>
      <xdr:col>5</xdr:col>
      <xdr:colOff>819150</xdr:colOff>
      <xdr:row>20</xdr:row>
      <xdr:rowOff>228600</xdr:rowOff>
    </xdr:to>
    <xdr:sp macro="" textlink="">
      <xdr:nvSpPr>
        <xdr:cNvPr id="4" name="TextBox 3"/>
        <xdr:cNvSpPr txBox="1"/>
      </xdr:nvSpPr>
      <xdr:spPr>
        <a:xfrm>
          <a:off x="9978561450" y="5886450"/>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6</xdr:col>
      <xdr:colOff>666750</xdr:colOff>
      <xdr:row>20</xdr:row>
      <xdr:rowOff>38100</xdr:rowOff>
    </xdr:from>
    <xdr:to>
      <xdr:col>6</xdr:col>
      <xdr:colOff>819150</xdr:colOff>
      <xdr:row>20</xdr:row>
      <xdr:rowOff>228600</xdr:rowOff>
    </xdr:to>
    <xdr:sp macro="" textlink="">
      <xdr:nvSpPr>
        <xdr:cNvPr id="5" name="TextBox 4"/>
        <xdr:cNvSpPr txBox="1"/>
      </xdr:nvSpPr>
      <xdr:spPr>
        <a:xfrm flipH="1" flipV="1">
          <a:off x="9977628000" y="5886450"/>
          <a:ext cx="1524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7</xdr:col>
      <xdr:colOff>666750</xdr:colOff>
      <xdr:row>20</xdr:row>
      <xdr:rowOff>38100</xdr:rowOff>
    </xdr:from>
    <xdr:to>
      <xdr:col>7</xdr:col>
      <xdr:colOff>819150</xdr:colOff>
      <xdr:row>20</xdr:row>
      <xdr:rowOff>228600</xdr:rowOff>
    </xdr:to>
    <xdr:sp macro="" textlink="">
      <xdr:nvSpPr>
        <xdr:cNvPr id="6" name="TextBox 5"/>
        <xdr:cNvSpPr txBox="1"/>
      </xdr:nvSpPr>
      <xdr:spPr>
        <a:xfrm flipH="1" flipV="1">
          <a:off x="9976694550" y="5886450"/>
          <a:ext cx="1524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666750</xdr:colOff>
      <xdr:row>44</xdr:row>
      <xdr:rowOff>19050</xdr:rowOff>
    </xdr:from>
    <xdr:to>
      <xdr:col>2</xdr:col>
      <xdr:colOff>838200</xdr:colOff>
      <xdr:row>44</xdr:row>
      <xdr:rowOff>209550</xdr:rowOff>
    </xdr:to>
    <xdr:sp macro="" textlink="">
      <xdr:nvSpPr>
        <xdr:cNvPr id="13" name="TextBox 12"/>
        <xdr:cNvSpPr txBox="1"/>
      </xdr:nvSpPr>
      <xdr:spPr>
        <a:xfrm>
          <a:off x="9983904975" y="115728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2</xdr:col>
      <xdr:colOff>704850</xdr:colOff>
      <xdr:row>47</xdr:row>
      <xdr:rowOff>19050</xdr:rowOff>
    </xdr:from>
    <xdr:to>
      <xdr:col>2</xdr:col>
      <xdr:colOff>876300</xdr:colOff>
      <xdr:row>47</xdr:row>
      <xdr:rowOff>209550</xdr:rowOff>
    </xdr:to>
    <xdr:sp macro="" textlink="">
      <xdr:nvSpPr>
        <xdr:cNvPr id="14" name="TextBox 13"/>
        <xdr:cNvSpPr txBox="1"/>
      </xdr:nvSpPr>
      <xdr:spPr>
        <a:xfrm>
          <a:off x="9983866875" y="124301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2</xdr:col>
      <xdr:colOff>704850</xdr:colOff>
      <xdr:row>52</xdr:row>
      <xdr:rowOff>19050</xdr:rowOff>
    </xdr:from>
    <xdr:to>
      <xdr:col>2</xdr:col>
      <xdr:colOff>876300</xdr:colOff>
      <xdr:row>52</xdr:row>
      <xdr:rowOff>209550</xdr:rowOff>
    </xdr:to>
    <xdr:sp macro="" textlink="">
      <xdr:nvSpPr>
        <xdr:cNvPr id="15" name="TextBox 14"/>
        <xdr:cNvSpPr txBox="1"/>
      </xdr:nvSpPr>
      <xdr:spPr>
        <a:xfrm>
          <a:off x="9983866875" y="138588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2</xdr:col>
      <xdr:colOff>704850</xdr:colOff>
      <xdr:row>16</xdr:row>
      <xdr:rowOff>19050</xdr:rowOff>
    </xdr:from>
    <xdr:to>
      <xdr:col>2</xdr:col>
      <xdr:colOff>876300</xdr:colOff>
      <xdr:row>16</xdr:row>
      <xdr:rowOff>209550</xdr:rowOff>
    </xdr:to>
    <xdr:sp macro="" textlink="">
      <xdr:nvSpPr>
        <xdr:cNvPr id="16" name="TextBox 15"/>
        <xdr:cNvSpPr txBox="1"/>
      </xdr:nvSpPr>
      <xdr:spPr>
        <a:xfrm>
          <a:off x="9983866875" y="44100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2</xdr:col>
      <xdr:colOff>704850</xdr:colOff>
      <xdr:row>16</xdr:row>
      <xdr:rowOff>19050</xdr:rowOff>
    </xdr:from>
    <xdr:to>
      <xdr:col>2</xdr:col>
      <xdr:colOff>876300</xdr:colOff>
      <xdr:row>16</xdr:row>
      <xdr:rowOff>209550</xdr:rowOff>
    </xdr:to>
    <xdr:sp macro="" textlink="">
      <xdr:nvSpPr>
        <xdr:cNvPr id="17" name="TextBox 16"/>
        <xdr:cNvSpPr txBox="1"/>
      </xdr:nvSpPr>
      <xdr:spPr>
        <a:xfrm>
          <a:off x="9983866875" y="44100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2</xdr:col>
      <xdr:colOff>704850</xdr:colOff>
      <xdr:row>19</xdr:row>
      <xdr:rowOff>19050</xdr:rowOff>
    </xdr:from>
    <xdr:to>
      <xdr:col>2</xdr:col>
      <xdr:colOff>876300</xdr:colOff>
      <xdr:row>19</xdr:row>
      <xdr:rowOff>209550</xdr:rowOff>
    </xdr:to>
    <xdr:sp macro="" textlink="">
      <xdr:nvSpPr>
        <xdr:cNvPr id="18" name="TextBox 17"/>
        <xdr:cNvSpPr txBox="1"/>
      </xdr:nvSpPr>
      <xdr:spPr>
        <a:xfrm>
          <a:off x="9983866875" y="52673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2</xdr:col>
      <xdr:colOff>704850</xdr:colOff>
      <xdr:row>24</xdr:row>
      <xdr:rowOff>19050</xdr:rowOff>
    </xdr:from>
    <xdr:to>
      <xdr:col>2</xdr:col>
      <xdr:colOff>876300</xdr:colOff>
      <xdr:row>24</xdr:row>
      <xdr:rowOff>209550</xdr:rowOff>
    </xdr:to>
    <xdr:sp macro="" textlink="">
      <xdr:nvSpPr>
        <xdr:cNvPr id="19" name="TextBox 18"/>
        <xdr:cNvSpPr txBox="1"/>
      </xdr:nvSpPr>
      <xdr:spPr>
        <a:xfrm>
          <a:off x="9983866875" y="66960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7</xdr:col>
      <xdr:colOff>590550</xdr:colOff>
      <xdr:row>17</xdr:row>
      <xdr:rowOff>38100</xdr:rowOff>
    </xdr:from>
    <xdr:to>
      <xdr:col>7</xdr:col>
      <xdr:colOff>762000</xdr:colOff>
      <xdr:row>17</xdr:row>
      <xdr:rowOff>228600</xdr:rowOff>
    </xdr:to>
    <xdr:sp macro="" textlink="">
      <xdr:nvSpPr>
        <xdr:cNvPr id="20" name="TextBox 19"/>
        <xdr:cNvSpPr txBox="1"/>
      </xdr:nvSpPr>
      <xdr:spPr>
        <a:xfrm>
          <a:off x="9979218675" y="47148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7</xdr:col>
      <xdr:colOff>495300</xdr:colOff>
      <xdr:row>18</xdr:row>
      <xdr:rowOff>38100</xdr:rowOff>
    </xdr:from>
    <xdr:to>
      <xdr:col>7</xdr:col>
      <xdr:colOff>666750</xdr:colOff>
      <xdr:row>18</xdr:row>
      <xdr:rowOff>228600</xdr:rowOff>
    </xdr:to>
    <xdr:sp macro="" textlink="">
      <xdr:nvSpPr>
        <xdr:cNvPr id="21" name="TextBox 20"/>
        <xdr:cNvSpPr txBox="1"/>
      </xdr:nvSpPr>
      <xdr:spPr>
        <a:xfrm>
          <a:off x="9979313925" y="50006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atistics.division@cb.gov.sy" TargetMode="External"/><Relationship Id="rId1" Type="http://schemas.openxmlformats.org/officeDocument/2006/relationships/hyperlink" Target="mailto:statistics.division@cb.gov.s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
    <pageSetUpPr fitToPage="1"/>
  </sheetPr>
  <dimension ref="B13:S40"/>
  <sheetViews>
    <sheetView rightToLeft="1" zoomScale="70" zoomScaleNormal="70" workbookViewId="0"/>
  </sheetViews>
  <sheetFormatPr defaultRowHeight="20.100000000000001" customHeight="1" x14ac:dyDescent="0.5"/>
  <cols>
    <col min="1" max="1" width="9.140625" style="34"/>
    <col min="2" max="2" width="15.5703125" style="34" customWidth="1"/>
    <col min="3" max="3" width="9.85546875" style="34" customWidth="1"/>
    <col min="4" max="4" width="10.42578125" style="34" customWidth="1"/>
    <col min="5" max="10" width="9.140625" style="34"/>
    <col min="11" max="11" width="9.5703125" style="34" customWidth="1"/>
    <col min="12" max="18" width="9.140625" style="34"/>
    <col min="19" max="19" width="20.85546875" style="34" customWidth="1"/>
    <col min="20" max="16384" width="9.140625" style="34"/>
  </cols>
  <sheetData>
    <row r="13" spans="2:10" ht="33" customHeight="1" x14ac:dyDescent="0.5">
      <c r="B13" s="180"/>
      <c r="C13" s="180"/>
      <c r="D13" s="180"/>
      <c r="E13" s="180"/>
      <c r="F13" s="180"/>
      <c r="G13" s="180"/>
      <c r="H13" s="180"/>
      <c r="I13" s="180"/>
      <c r="J13" s="180"/>
    </row>
    <row r="14" spans="2:10" ht="26.25" customHeight="1" x14ac:dyDescent="0.5">
      <c r="B14" s="180"/>
      <c r="C14" s="180"/>
      <c r="D14" s="180"/>
      <c r="E14" s="180"/>
      <c r="F14" s="180"/>
      <c r="G14" s="180"/>
      <c r="H14" s="180"/>
      <c r="I14" s="180"/>
      <c r="J14" s="180"/>
    </row>
    <row r="30" spans="2:19" s="66" customFormat="1" ht="20.100000000000001" customHeight="1" x14ac:dyDescent="0.45">
      <c r="B30" s="181" t="s">
        <v>748</v>
      </c>
      <c r="K30" s="181"/>
      <c r="S30" s="181" t="s">
        <v>754</v>
      </c>
    </row>
    <row r="31" spans="2:19" s="66" customFormat="1" ht="8.25" customHeight="1" x14ac:dyDescent="0.45"/>
    <row r="32" spans="2:19" s="66" customFormat="1" ht="18" customHeight="1" x14ac:dyDescent="0.45">
      <c r="B32" s="66" t="s">
        <v>749</v>
      </c>
      <c r="C32" s="66" t="s">
        <v>146</v>
      </c>
      <c r="R32" s="66" t="s">
        <v>107</v>
      </c>
      <c r="S32" s="66" t="s">
        <v>753</v>
      </c>
    </row>
    <row r="33" spans="2:19" s="66" customFormat="1" ht="18" customHeight="1" x14ac:dyDescent="0.45">
      <c r="C33" s="66" t="s">
        <v>736</v>
      </c>
      <c r="R33" s="66" t="s">
        <v>738</v>
      </c>
    </row>
    <row r="34" spans="2:19" s="66" customFormat="1" ht="18" customHeight="1" x14ac:dyDescent="0.45">
      <c r="C34" s="66" t="s">
        <v>10</v>
      </c>
      <c r="R34" s="66" t="s">
        <v>65</v>
      </c>
    </row>
    <row r="35" spans="2:19" s="66" customFormat="1" ht="18" customHeight="1" x14ac:dyDescent="0.45">
      <c r="B35" s="66" t="s">
        <v>750</v>
      </c>
      <c r="C35" s="1637" t="s">
        <v>686</v>
      </c>
      <c r="D35" s="1637"/>
      <c r="E35" s="1637"/>
      <c r="P35" s="1638" t="s">
        <v>686</v>
      </c>
      <c r="Q35" s="1638"/>
      <c r="R35" s="1638"/>
      <c r="S35" s="66" t="s">
        <v>507</v>
      </c>
    </row>
    <row r="36" spans="2:19" s="66" customFormat="1" ht="18" customHeight="1" x14ac:dyDescent="0.45">
      <c r="B36" s="66" t="s">
        <v>751</v>
      </c>
      <c r="C36" s="960" t="s">
        <v>737</v>
      </c>
      <c r="R36" s="66" t="s">
        <v>506</v>
      </c>
      <c r="S36" s="66" t="s">
        <v>612</v>
      </c>
    </row>
    <row r="37" spans="2:19" s="66" customFormat="1" ht="6" customHeight="1" x14ac:dyDescent="0.45"/>
    <row r="38" spans="2:19" s="66" customFormat="1" ht="20.100000000000001" customHeight="1" x14ac:dyDescent="0.45">
      <c r="B38" s="66" t="s">
        <v>752</v>
      </c>
      <c r="C38" s="943" t="s">
        <v>504</v>
      </c>
      <c r="R38" s="944" t="s">
        <v>504</v>
      </c>
      <c r="S38" s="944" t="s">
        <v>160</v>
      </c>
    </row>
    <row r="39" spans="2:19" s="66" customFormat="1" ht="6" customHeight="1" x14ac:dyDescent="0.45"/>
    <row r="40" spans="2:19" s="66" customFormat="1" ht="20.100000000000001" customHeight="1" x14ac:dyDescent="0.45">
      <c r="B40" s="66" t="s">
        <v>93</v>
      </c>
      <c r="C40" s="943" t="s">
        <v>504</v>
      </c>
      <c r="R40" s="944" t="s">
        <v>504</v>
      </c>
      <c r="S40" s="66" t="s">
        <v>159</v>
      </c>
    </row>
  </sheetData>
  <mergeCells count="2">
    <mergeCell ref="C35:E35"/>
    <mergeCell ref="P35:R35"/>
  </mergeCells>
  <phoneticPr fontId="0" type="noConversion"/>
  <hyperlinks>
    <hyperlink ref="P35" r:id="rId1"/>
    <hyperlink ref="C35" r:id="rId2"/>
  </hyperlinks>
  <printOptions horizontalCentered="1" verticalCentered="1"/>
  <pageMargins left="0.314" right="0.314" top="0.59055118110236204" bottom="0.59055118110236204" header="0.511811023622047" footer="0.511811023622047"/>
  <pageSetup paperSize="9" fitToWidth="0" orientation="portrait" r:id="rId3"/>
  <headerFooter alignWithMargins="0"/>
  <colBreaks count="1" manualBreakCount="1">
    <brk id="10" max="3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128"/>
  <sheetViews>
    <sheetView rightToLeft="1" view="pageBreakPreview" zoomScale="50" zoomScaleNormal="75" zoomScaleSheetLayoutView="50" workbookViewId="0"/>
  </sheetViews>
  <sheetFormatPr defaultColWidth="6" defaultRowHeight="21.75" x14ac:dyDescent="0.5"/>
  <cols>
    <col min="1" max="1" width="6" style="152"/>
    <col min="2" max="2" width="71.140625" style="151" customWidth="1"/>
    <col min="3" max="20" width="16.7109375" style="152" customWidth="1"/>
    <col min="21" max="21" width="69.28515625" style="151" customWidth="1"/>
    <col min="22" max="23" width="6" style="152" customWidth="1"/>
    <col min="24" max="24" width="6.5703125" style="152" customWidth="1"/>
    <col min="25" max="25" width="12.85546875" style="152" customWidth="1"/>
    <col min="26" max="29" width="6" style="152" customWidth="1"/>
    <col min="30" max="16384" width="6" style="152"/>
  </cols>
  <sheetData>
    <row r="1" spans="1:28" s="5" customFormat="1" ht="15.75" customHeight="1" x14ac:dyDescent="0.65">
      <c r="B1" s="2"/>
      <c r="C1" s="2"/>
      <c r="D1" s="2"/>
      <c r="E1" s="2"/>
      <c r="F1" s="2"/>
      <c r="G1" s="2"/>
      <c r="H1" s="2"/>
      <c r="I1" s="2"/>
      <c r="J1" s="2"/>
      <c r="K1" s="2"/>
      <c r="L1" s="2"/>
      <c r="M1" s="2"/>
      <c r="N1" s="2"/>
      <c r="O1" s="2"/>
      <c r="P1" s="2"/>
      <c r="Q1" s="2"/>
      <c r="R1" s="2"/>
      <c r="S1" s="2"/>
      <c r="T1" s="2"/>
    </row>
    <row r="2" spans="1:28" s="5" customFormat="1" ht="15.75" customHeight="1" x14ac:dyDescent="0.65">
      <c r="B2" s="2"/>
      <c r="C2" s="2"/>
      <c r="D2" s="2"/>
      <c r="E2" s="2"/>
      <c r="F2" s="2"/>
      <c r="G2" s="2"/>
      <c r="H2" s="2"/>
      <c r="I2" s="2"/>
      <c r="J2" s="2"/>
      <c r="K2" s="2"/>
      <c r="L2" s="2"/>
      <c r="M2" s="2"/>
      <c r="N2" s="2"/>
      <c r="O2" s="2"/>
      <c r="P2" s="2"/>
      <c r="Q2" s="2"/>
      <c r="R2" s="2"/>
      <c r="S2" s="2"/>
      <c r="T2" s="2"/>
    </row>
    <row r="3" spans="1:28" s="5" customFormat="1" ht="15.75" customHeight="1" x14ac:dyDescent="0.65">
      <c r="B3" s="2"/>
      <c r="C3" s="2"/>
      <c r="D3" s="2"/>
      <c r="E3" s="2"/>
      <c r="F3" s="2"/>
      <c r="G3" s="2"/>
      <c r="H3" s="2"/>
      <c r="I3" s="2"/>
      <c r="J3" s="2"/>
      <c r="K3" s="2"/>
      <c r="L3" s="2"/>
      <c r="M3" s="2"/>
      <c r="N3" s="2"/>
      <c r="O3" s="2"/>
      <c r="P3" s="2"/>
      <c r="Q3" s="2"/>
      <c r="R3" s="2"/>
      <c r="S3" s="2"/>
      <c r="T3" s="2"/>
    </row>
    <row r="4" spans="1:28" s="147" customFormat="1" ht="36.75" x14ac:dyDescent="0.85">
      <c r="B4" s="1678" t="s">
        <v>792</v>
      </c>
      <c r="C4" s="1678"/>
      <c r="D4" s="1678"/>
      <c r="E4" s="1678"/>
      <c r="F4" s="1678"/>
      <c r="G4" s="1678"/>
      <c r="H4" s="1678"/>
      <c r="I4" s="1678"/>
      <c r="J4" s="1678"/>
      <c r="K4" s="1678"/>
      <c r="L4" s="1678" t="s">
        <v>793</v>
      </c>
      <c r="M4" s="1678"/>
      <c r="N4" s="1678"/>
      <c r="O4" s="1678"/>
      <c r="P4" s="1678"/>
      <c r="Q4" s="1678"/>
      <c r="R4" s="1678"/>
      <c r="S4" s="1678"/>
      <c r="T4" s="1678"/>
      <c r="U4" s="1678"/>
      <c r="V4" s="149"/>
    </row>
    <row r="5" spans="1:28" s="148" customFormat="1" ht="17.25" customHeight="1" x14ac:dyDescent="0.7">
      <c r="C5" s="149"/>
      <c r="D5" s="149"/>
      <c r="E5" s="149"/>
      <c r="F5" s="149"/>
      <c r="G5" s="149"/>
      <c r="H5" s="149"/>
      <c r="I5" s="149"/>
      <c r="J5" s="149"/>
      <c r="K5" s="149"/>
      <c r="L5" s="149"/>
      <c r="M5" s="149"/>
      <c r="N5" s="149"/>
      <c r="O5" s="149"/>
      <c r="P5" s="149"/>
      <c r="Q5" s="149"/>
      <c r="R5" s="149"/>
      <c r="S5" s="149"/>
      <c r="T5" s="149"/>
      <c r="U5" s="149"/>
    </row>
    <row r="6" spans="1:28" s="148" customFormat="1" ht="17.25" customHeight="1" x14ac:dyDescent="0.65">
      <c r="B6" s="150"/>
      <c r="C6" s="150"/>
      <c r="D6" s="150"/>
      <c r="E6" s="150"/>
      <c r="F6" s="150"/>
      <c r="G6" s="150"/>
      <c r="H6" s="150"/>
      <c r="I6" s="150"/>
      <c r="J6" s="150"/>
      <c r="K6" s="150"/>
      <c r="L6" s="150"/>
      <c r="M6" s="150"/>
      <c r="N6" s="150"/>
      <c r="O6" s="150"/>
      <c r="P6" s="150"/>
      <c r="Q6" s="150"/>
      <c r="R6" s="150"/>
      <c r="S6" s="150"/>
      <c r="T6" s="150"/>
      <c r="U6" s="150"/>
    </row>
    <row r="7" spans="1:28" s="360" customFormat="1" ht="22.5" x14ac:dyDescent="0.5">
      <c r="B7" s="361" t="s">
        <v>758</v>
      </c>
      <c r="I7" s="362"/>
      <c r="J7" s="362"/>
      <c r="K7" s="362"/>
      <c r="L7" s="362"/>
      <c r="M7" s="362"/>
      <c r="N7" s="362"/>
      <c r="O7" s="362"/>
      <c r="P7" s="362"/>
      <c r="Q7" s="362"/>
      <c r="R7" s="362"/>
      <c r="S7" s="362"/>
      <c r="T7" s="362"/>
      <c r="U7" s="363" t="s">
        <v>762</v>
      </c>
    </row>
    <row r="8" spans="1:28" s="148" customFormat="1" ht="9.75" customHeight="1" thickBot="1" x14ac:dyDescent="0.7">
      <c r="B8" s="150"/>
      <c r="C8" s="150"/>
      <c r="D8" s="150"/>
      <c r="E8" s="150"/>
      <c r="F8" s="150"/>
      <c r="G8" s="150"/>
      <c r="H8" s="150"/>
      <c r="I8" s="150"/>
      <c r="J8" s="150"/>
      <c r="K8" s="150"/>
      <c r="L8" s="150"/>
      <c r="M8" s="150"/>
      <c r="N8" s="150"/>
      <c r="O8" s="150"/>
      <c r="P8" s="150"/>
      <c r="Q8" s="150"/>
      <c r="R8" s="150"/>
      <c r="S8" s="150"/>
      <c r="T8" s="150"/>
      <c r="U8" s="150"/>
    </row>
    <row r="9" spans="1:28" s="359" customFormat="1" ht="25.5" customHeight="1" thickTop="1" x14ac:dyDescent="0.2">
      <c r="A9" s="358"/>
      <c r="B9" s="1679" t="s">
        <v>212</v>
      </c>
      <c r="C9" s="1643">
        <v>2016</v>
      </c>
      <c r="D9" s="1643">
        <v>2017</v>
      </c>
      <c r="E9" s="1643">
        <v>2018</v>
      </c>
      <c r="F9" s="1643">
        <v>2019</v>
      </c>
      <c r="G9" s="1643">
        <v>2020</v>
      </c>
      <c r="H9" s="1643">
        <v>2021</v>
      </c>
      <c r="I9" s="1670">
        <v>2021</v>
      </c>
      <c r="J9" s="1671"/>
      <c r="K9" s="1671"/>
      <c r="L9" s="1668">
        <v>2021</v>
      </c>
      <c r="M9" s="1668"/>
      <c r="N9" s="1668"/>
      <c r="O9" s="1668"/>
      <c r="P9" s="1668"/>
      <c r="Q9" s="1668"/>
      <c r="R9" s="1668"/>
      <c r="S9" s="1668"/>
      <c r="T9" s="1669"/>
      <c r="U9" s="1650" t="s">
        <v>211</v>
      </c>
    </row>
    <row r="10" spans="1:28" s="356" customFormat="1" ht="18.75" customHeight="1" x14ac:dyDescent="0.2">
      <c r="B10" s="1680"/>
      <c r="C10" s="1644"/>
      <c r="D10" s="1644"/>
      <c r="E10" s="1644"/>
      <c r="F10" s="1644"/>
      <c r="G10" s="1644"/>
      <c r="H10" s="1644"/>
      <c r="I10" s="227" t="s">
        <v>80</v>
      </c>
      <c r="J10" s="228" t="s">
        <v>81</v>
      </c>
      <c r="K10" s="228" t="s">
        <v>82</v>
      </c>
      <c r="L10" s="228" t="s">
        <v>83</v>
      </c>
      <c r="M10" s="228" t="s">
        <v>84</v>
      </c>
      <c r="N10" s="228" t="s">
        <v>74</v>
      </c>
      <c r="O10" s="228" t="s">
        <v>75</v>
      </c>
      <c r="P10" s="228" t="s">
        <v>76</v>
      </c>
      <c r="Q10" s="228" t="s">
        <v>77</v>
      </c>
      <c r="R10" s="228" t="s">
        <v>78</v>
      </c>
      <c r="S10" s="228" t="s">
        <v>79</v>
      </c>
      <c r="T10" s="229" t="s">
        <v>613</v>
      </c>
      <c r="U10" s="1672"/>
    </row>
    <row r="11" spans="1:28" s="357" customFormat="1" ht="18.75" customHeight="1" x14ac:dyDescent="0.2">
      <c r="A11" s="356"/>
      <c r="B11" s="1681"/>
      <c r="C11" s="1645"/>
      <c r="D11" s="1645"/>
      <c r="E11" s="1645"/>
      <c r="F11" s="1645"/>
      <c r="G11" s="1645"/>
      <c r="H11" s="1645"/>
      <c r="I11" s="230" t="s">
        <v>142</v>
      </c>
      <c r="J11" s="231" t="s">
        <v>25</v>
      </c>
      <c r="K11" s="231" t="s">
        <v>26</v>
      </c>
      <c r="L11" s="231" t="s">
        <v>27</v>
      </c>
      <c r="M11" s="231" t="s">
        <v>73</v>
      </c>
      <c r="N11" s="231" t="s">
        <v>136</v>
      </c>
      <c r="O11" s="231" t="s">
        <v>137</v>
      </c>
      <c r="P11" s="231" t="s">
        <v>138</v>
      </c>
      <c r="Q11" s="231" t="s">
        <v>139</v>
      </c>
      <c r="R11" s="231" t="s">
        <v>140</v>
      </c>
      <c r="S11" s="231" t="s">
        <v>141</v>
      </c>
      <c r="T11" s="232" t="s">
        <v>135</v>
      </c>
      <c r="U11" s="1673"/>
    </row>
    <row r="12" spans="1:28" s="279" customFormat="1" ht="24.95" customHeight="1" x14ac:dyDescent="0.7">
      <c r="B12" s="203"/>
      <c r="C12" s="275"/>
      <c r="D12" s="275"/>
      <c r="E12" s="275"/>
      <c r="F12" s="275"/>
      <c r="G12" s="275"/>
      <c r="H12" s="1000"/>
      <c r="I12" s="277"/>
      <c r="J12" s="278"/>
      <c r="K12" s="278"/>
      <c r="L12" s="278"/>
      <c r="M12" s="278"/>
      <c r="N12" s="278"/>
      <c r="O12" s="278"/>
      <c r="P12" s="278"/>
      <c r="Q12" s="278"/>
      <c r="R12" s="278"/>
      <c r="S12" s="278"/>
      <c r="T12" s="342"/>
      <c r="U12" s="345"/>
      <c r="V12" s="346"/>
      <c r="W12" s="347"/>
      <c r="X12" s="347"/>
      <c r="Y12" s="308"/>
      <c r="Z12" s="308"/>
      <c r="AA12" s="308"/>
      <c r="AB12" s="308"/>
    </row>
    <row r="13" spans="1:28" s="677" customFormat="1" ht="24.95" customHeight="1" x14ac:dyDescent="0.2">
      <c r="A13" s="358"/>
      <c r="B13" s="684" t="s">
        <v>3</v>
      </c>
      <c r="C13" s="673"/>
      <c r="D13" s="673"/>
      <c r="E13" s="673"/>
      <c r="F13" s="673"/>
      <c r="G13" s="673"/>
      <c r="H13" s="1001"/>
      <c r="I13" s="675"/>
      <c r="J13" s="676"/>
      <c r="K13" s="676"/>
      <c r="L13" s="676"/>
      <c r="M13" s="676"/>
      <c r="N13" s="676"/>
      <c r="O13" s="676"/>
      <c r="P13" s="676"/>
      <c r="Q13" s="676"/>
      <c r="R13" s="676"/>
      <c r="S13" s="676"/>
      <c r="T13" s="674"/>
      <c r="U13" s="690" t="s">
        <v>85</v>
      </c>
    </row>
    <row r="14" spans="1:28" s="677" customFormat="1" ht="15" customHeight="1" x14ac:dyDescent="0.2">
      <c r="B14" s="685"/>
      <c r="C14" s="678"/>
      <c r="D14" s="678"/>
      <c r="E14" s="678"/>
      <c r="F14" s="678"/>
      <c r="G14" s="678"/>
      <c r="H14" s="1002"/>
      <c r="I14" s="679"/>
      <c r="J14" s="680"/>
      <c r="K14" s="680"/>
      <c r="L14" s="680"/>
      <c r="M14" s="680"/>
      <c r="N14" s="680"/>
      <c r="O14" s="680"/>
      <c r="P14" s="680"/>
      <c r="Q14" s="680"/>
      <c r="R14" s="680"/>
      <c r="S14" s="680"/>
      <c r="T14" s="681"/>
      <c r="U14" s="691"/>
    </row>
    <row r="15" spans="1:28" s="677" customFormat="1" ht="24.95" customHeight="1" x14ac:dyDescent="0.2">
      <c r="A15" s="358"/>
      <c r="B15" s="401" t="s">
        <v>4</v>
      </c>
      <c r="C15" s="521">
        <v>357360.16367607401</v>
      </c>
      <c r="D15" s="521">
        <v>328880.90592837491</v>
      </c>
      <c r="E15" s="521">
        <v>346853.51193888643</v>
      </c>
      <c r="F15" s="521">
        <v>268632.39647846983</v>
      </c>
      <c r="G15" s="521">
        <v>866927.95867145329</v>
      </c>
      <c r="H15" s="563">
        <v>1474549.1546459217</v>
      </c>
      <c r="I15" s="456">
        <v>859596.35370697139</v>
      </c>
      <c r="J15" s="454">
        <v>851167.41388237174</v>
      </c>
      <c r="K15" s="454">
        <v>833960.15730338916</v>
      </c>
      <c r="L15" s="454">
        <v>1649793.3687733833</v>
      </c>
      <c r="M15" s="454">
        <v>1659584.9897559099</v>
      </c>
      <c r="N15" s="454">
        <v>1607158.7104099032</v>
      </c>
      <c r="O15" s="454">
        <v>1614546.1953755436</v>
      </c>
      <c r="P15" s="454">
        <v>1571838.771436099</v>
      </c>
      <c r="Q15" s="454">
        <v>1585877.4212260544</v>
      </c>
      <c r="R15" s="454">
        <v>1607640.8563974064</v>
      </c>
      <c r="S15" s="454">
        <v>1551310.9842403012</v>
      </c>
      <c r="T15" s="455">
        <v>1474549.1546459217</v>
      </c>
      <c r="U15" s="691" t="s">
        <v>86</v>
      </c>
      <c r="V15" s="682"/>
      <c r="W15" s="682"/>
      <c r="X15" s="682"/>
      <c r="Y15" s="682"/>
      <c r="Z15" s="682"/>
    </row>
    <row r="16" spans="1:28" s="358" customFormat="1" ht="24.95" customHeight="1" x14ac:dyDescent="0.2">
      <c r="B16" s="402" t="s">
        <v>580</v>
      </c>
      <c r="C16" s="524">
        <v>14815.332435389999</v>
      </c>
      <c r="D16" s="524">
        <v>11750.494398360001</v>
      </c>
      <c r="E16" s="524">
        <v>8766.4574433399994</v>
      </c>
      <c r="F16" s="524">
        <v>10922.77081487</v>
      </c>
      <c r="G16" s="524">
        <v>39640.137498850003</v>
      </c>
      <c r="H16" s="567">
        <v>86843.030141790005</v>
      </c>
      <c r="I16" s="453">
        <v>40494.328572520004</v>
      </c>
      <c r="J16" s="451">
        <v>40638.106938319994</v>
      </c>
      <c r="K16" s="451">
        <v>39970.684367729998</v>
      </c>
      <c r="L16" s="451">
        <v>78991.445817240005</v>
      </c>
      <c r="M16" s="451">
        <v>78928.084127010006</v>
      </c>
      <c r="N16" s="451">
        <v>82240.412584329999</v>
      </c>
      <c r="O16" s="451">
        <v>82911.963372690007</v>
      </c>
      <c r="P16" s="451">
        <v>86085.82628578</v>
      </c>
      <c r="Q16" s="451">
        <v>86059.477398539995</v>
      </c>
      <c r="R16" s="451">
        <v>87103.107663520001</v>
      </c>
      <c r="S16" s="451">
        <v>88444.660567480008</v>
      </c>
      <c r="T16" s="452">
        <v>86843.030141790005</v>
      </c>
      <c r="U16" s="646" t="s">
        <v>426</v>
      </c>
      <c r="V16" s="682"/>
      <c r="W16" s="682"/>
      <c r="X16" s="682"/>
      <c r="Y16" s="682"/>
    </row>
    <row r="17" spans="2:28" s="358" customFormat="1" ht="24.95" customHeight="1" x14ac:dyDescent="0.2">
      <c r="B17" s="402" t="s">
        <v>581</v>
      </c>
      <c r="C17" s="524">
        <v>338572.3626079596</v>
      </c>
      <c r="D17" s="524">
        <v>315284.65007463889</v>
      </c>
      <c r="E17" s="524">
        <v>337654.41899064236</v>
      </c>
      <c r="F17" s="524">
        <v>257100.36803454062</v>
      </c>
      <c r="G17" s="524">
        <v>826893.04100334481</v>
      </c>
      <c r="H17" s="567">
        <v>1386703.8456454221</v>
      </c>
      <c r="I17" s="453">
        <v>818708.28304233355</v>
      </c>
      <c r="J17" s="451">
        <v>810003.49154002359</v>
      </c>
      <c r="K17" s="451">
        <v>793280.68931760045</v>
      </c>
      <c r="L17" s="451">
        <v>1569724.7347219144</v>
      </c>
      <c r="M17" s="451">
        <v>1579585.3932229276</v>
      </c>
      <c r="N17" s="451">
        <v>1523877.3795522142</v>
      </c>
      <c r="O17" s="451">
        <v>1530686.2993620171</v>
      </c>
      <c r="P17" s="451">
        <v>1484705.3384292857</v>
      </c>
      <c r="Q17" s="451">
        <v>1498783.5747256929</v>
      </c>
      <c r="R17" s="451">
        <v>1519507.6225680544</v>
      </c>
      <c r="S17" s="451">
        <v>1461852.1423143307</v>
      </c>
      <c r="T17" s="452">
        <v>1386703.8456454221</v>
      </c>
      <c r="U17" s="646" t="s">
        <v>513</v>
      </c>
      <c r="V17" s="682"/>
      <c r="W17" s="682"/>
      <c r="X17" s="682"/>
      <c r="Y17" s="682"/>
    </row>
    <row r="18" spans="2:28" s="358" customFormat="1" ht="24.95" customHeight="1" x14ac:dyDescent="0.2">
      <c r="B18" s="402" t="s">
        <v>29</v>
      </c>
      <c r="C18" s="524">
        <v>3972.4686327244435</v>
      </c>
      <c r="D18" s="524">
        <v>1845.7614553759979</v>
      </c>
      <c r="E18" s="524">
        <v>432.63550490406772</v>
      </c>
      <c r="F18" s="524">
        <v>609.25762905917156</v>
      </c>
      <c r="G18" s="524">
        <v>394.78016925847834</v>
      </c>
      <c r="H18" s="567">
        <v>1002.2788587095567</v>
      </c>
      <c r="I18" s="453">
        <v>393.74209211773348</v>
      </c>
      <c r="J18" s="451">
        <v>525.81540402821258</v>
      </c>
      <c r="K18" s="451">
        <v>708.78361805870247</v>
      </c>
      <c r="L18" s="451">
        <v>1077.1882342289509</v>
      </c>
      <c r="M18" s="451">
        <v>1071.5124059721327</v>
      </c>
      <c r="N18" s="451">
        <v>1040.9182733589869</v>
      </c>
      <c r="O18" s="451">
        <v>947.93264083654185</v>
      </c>
      <c r="P18" s="451">
        <v>1047.6067210333954</v>
      </c>
      <c r="Q18" s="451">
        <v>1034.3691018217278</v>
      </c>
      <c r="R18" s="451">
        <v>1030.1261658322201</v>
      </c>
      <c r="S18" s="451">
        <v>1014.1813584905547</v>
      </c>
      <c r="T18" s="452">
        <v>1002.2788587095567</v>
      </c>
      <c r="U18" s="646" t="s">
        <v>425</v>
      </c>
      <c r="V18" s="682"/>
      <c r="W18" s="682"/>
      <c r="X18" s="682"/>
      <c r="Y18" s="682"/>
    </row>
    <row r="19" spans="2:28" s="625" customFormat="1" ht="15" customHeight="1" x14ac:dyDescent="0.2">
      <c r="B19" s="401"/>
      <c r="C19" s="524"/>
      <c r="D19" s="524"/>
      <c r="E19" s="524"/>
      <c r="F19" s="524"/>
      <c r="G19" s="524"/>
      <c r="H19" s="567"/>
      <c r="I19" s="453"/>
      <c r="J19" s="451"/>
      <c r="K19" s="451"/>
      <c r="L19" s="451"/>
      <c r="M19" s="451"/>
      <c r="N19" s="451"/>
      <c r="O19" s="451"/>
      <c r="P19" s="451"/>
      <c r="Q19" s="451"/>
      <c r="R19" s="451"/>
      <c r="S19" s="451"/>
      <c r="T19" s="452"/>
      <c r="U19" s="692"/>
      <c r="V19" s="682"/>
      <c r="W19" s="682"/>
      <c r="X19" s="682"/>
      <c r="Y19" s="682"/>
      <c r="Z19" s="650"/>
      <c r="AA19" s="650"/>
      <c r="AB19" s="650"/>
    </row>
    <row r="20" spans="2:28" s="677" customFormat="1" ht="24.95" customHeight="1" x14ac:dyDescent="0.2">
      <c r="B20" s="401" t="s">
        <v>5</v>
      </c>
      <c r="C20" s="521">
        <v>151432.24551373642</v>
      </c>
      <c r="D20" s="521">
        <v>269404.55222589592</v>
      </c>
      <c r="E20" s="521">
        <v>492553.12325792847</v>
      </c>
      <c r="F20" s="521">
        <v>831740.7006130158</v>
      </c>
      <c r="G20" s="521">
        <v>1487427.3041847711</v>
      </c>
      <c r="H20" s="563">
        <v>2825234.8451268692</v>
      </c>
      <c r="I20" s="456">
        <v>1554507.3600271582</v>
      </c>
      <c r="J20" s="454">
        <v>1612213.2073810464</v>
      </c>
      <c r="K20" s="454">
        <v>1676050.921776263</v>
      </c>
      <c r="L20" s="454">
        <v>2518136.3529933458</v>
      </c>
      <c r="M20" s="454">
        <v>2545450.3418442127</v>
      </c>
      <c r="N20" s="454">
        <v>2467747.0950186574</v>
      </c>
      <c r="O20" s="454">
        <v>2476243.272323804</v>
      </c>
      <c r="P20" s="454">
        <v>2587035.4038217827</v>
      </c>
      <c r="Q20" s="454">
        <v>2552631.0745879831</v>
      </c>
      <c r="R20" s="454">
        <v>2639792.1031491389</v>
      </c>
      <c r="S20" s="454">
        <v>2813629.556350023</v>
      </c>
      <c r="T20" s="455">
        <v>2825234.8451268692</v>
      </c>
      <c r="U20" s="691" t="s">
        <v>88</v>
      </c>
      <c r="V20" s="682"/>
      <c r="W20" s="682"/>
      <c r="X20" s="682"/>
      <c r="Y20" s="682"/>
    </row>
    <row r="21" spans="2:28" s="358" customFormat="1" ht="24.95" customHeight="1" x14ac:dyDescent="0.2">
      <c r="B21" s="401" t="s">
        <v>481</v>
      </c>
      <c r="C21" s="521">
        <v>104205.95470122751</v>
      </c>
      <c r="D21" s="521">
        <v>137310.03995112597</v>
      </c>
      <c r="E21" s="521">
        <v>229785.19196959134</v>
      </c>
      <c r="F21" s="521">
        <v>498834.88826585573</v>
      </c>
      <c r="G21" s="521">
        <v>818424.50349535746</v>
      </c>
      <c r="H21" s="563">
        <v>1328579.9053589688</v>
      </c>
      <c r="I21" s="456">
        <v>828150.06526045862</v>
      </c>
      <c r="J21" s="454">
        <v>854330.81815111754</v>
      </c>
      <c r="K21" s="454">
        <v>873002.51349687972</v>
      </c>
      <c r="L21" s="454">
        <v>1115666.8068458489</v>
      </c>
      <c r="M21" s="454">
        <v>1128608.0622707093</v>
      </c>
      <c r="N21" s="454">
        <v>1137387.0165864811</v>
      </c>
      <c r="O21" s="454">
        <v>1153354.0379441937</v>
      </c>
      <c r="P21" s="454">
        <v>1186302.6966774319</v>
      </c>
      <c r="Q21" s="454">
        <v>1209879.4826493131</v>
      </c>
      <c r="R21" s="454">
        <v>1220530.3159011221</v>
      </c>
      <c r="S21" s="454">
        <v>1278182.8744795278</v>
      </c>
      <c r="T21" s="455">
        <v>1328579.9053589688</v>
      </c>
      <c r="U21" s="691" t="s">
        <v>484</v>
      </c>
      <c r="V21" s="682"/>
      <c r="W21" s="682"/>
      <c r="X21" s="682"/>
      <c r="Y21" s="682"/>
    </row>
    <row r="22" spans="2:28" s="358" customFormat="1" ht="24.95" customHeight="1" x14ac:dyDescent="0.2">
      <c r="B22" s="402" t="s">
        <v>477</v>
      </c>
      <c r="C22" s="524">
        <v>0</v>
      </c>
      <c r="D22" s="524">
        <v>0</v>
      </c>
      <c r="E22" s="524">
        <v>0</v>
      </c>
      <c r="F22" s="524">
        <v>0</v>
      </c>
      <c r="G22" s="524">
        <v>0</v>
      </c>
      <c r="H22" s="567">
        <v>0</v>
      </c>
      <c r="I22" s="453">
        <v>0</v>
      </c>
      <c r="J22" s="451">
        <v>0</v>
      </c>
      <c r="K22" s="451">
        <v>0</v>
      </c>
      <c r="L22" s="451">
        <v>0</v>
      </c>
      <c r="M22" s="451">
        <v>0</v>
      </c>
      <c r="N22" s="451">
        <v>0</v>
      </c>
      <c r="O22" s="451">
        <v>0</v>
      </c>
      <c r="P22" s="451">
        <v>0</v>
      </c>
      <c r="Q22" s="451">
        <v>0</v>
      </c>
      <c r="R22" s="451">
        <v>0</v>
      </c>
      <c r="S22" s="451">
        <v>0</v>
      </c>
      <c r="T22" s="452">
        <v>0</v>
      </c>
      <c r="U22" s="646" t="s">
        <v>486</v>
      </c>
      <c r="V22" s="682"/>
      <c r="W22" s="682"/>
      <c r="X22" s="682"/>
      <c r="Y22" s="682"/>
    </row>
    <row r="23" spans="2:28" s="358" customFormat="1" ht="24.95" customHeight="1" x14ac:dyDescent="0.2">
      <c r="B23" s="402" t="s">
        <v>478</v>
      </c>
      <c r="C23" s="524">
        <v>0</v>
      </c>
      <c r="D23" s="524">
        <v>0</v>
      </c>
      <c r="E23" s="524">
        <v>0</v>
      </c>
      <c r="F23" s="524">
        <v>0</v>
      </c>
      <c r="G23" s="524">
        <v>0</v>
      </c>
      <c r="H23" s="567">
        <v>0</v>
      </c>
      <c r="I23" s="453">
        <v>0</v>
      </c>
      <c r="J23" s="451">
        <v>0</v>
      </c>
      <c r="K23" s="451">
        <v>0</v>
      </c>
      <c r="L23" s="451">
        <v>0</v>
      </c>
      <c r="M23" s="451">
        <v>0</v>
      </c>
      <c r="N23" s="451">
        <v>0</v>
      </c>
      <c r="O23" s="451">
        <v>0</v>
      </c>
      <c r="P23" s="451">
        <v>0</v>
      </c>
      <c r="Q23" s="451">
        <v>0</v>
      </c>
      <c r="R23" s="451">
        <v>0</v>
      </c>
      <c r="S23" s="451">
        <v>0</v>
      </c>
      <c r="T23" s="452">
        <v>0</v>
      </c>
      <c r="U23" s="646" t="s">
        <v>488</v>
      </c>
      <c r="V23" s="682"/>
      <c r="W23" s="682"/>
      <c r="X23" s="682"/>
      <c r="Y23" s="682"/>
    </row>
    <row r="24" spans="2:28" s="358" customFormat="1" ht="24.95" customHeight="1" x14ac:dyDescent="0.2">
      <c r="B24" s="402" t="s">
        <v>479</v>
      </c>
      <c r="C24" s="524">
        <v>104022.00476373751</v>
      </c>
      <c r="D24" s="524">
        <v>137056.83181577598</v>
      </c>
      <c r="E24" s="524">
        <v>229565.76231639134</v>
      </c>
      <c r="F24" s="524">
        <v>498725.34825714573</v>
      </c>
      <c r="G24" s="524">
        <v>818095.88600575749</v>
      </c>
      <c r="H24" s="567">
        <v>1327982.2901608888</v>
      </c>
      <c r="I24" s="453">
        <v>827826.50322913867</v>
      </c>
      <c r="J24" s="451">
        <v>854012.25375207758</v>
      </c>
      <c r="K24" s="451">
        <v>872693.61749783973</v>
      </c>
      <c r="L24" s="451">
        <v>1115026.6456477689</v>
      </c>
      <c r="M24" s="451">
        <v>1127964.4738726292</v>
      </c>
      <c r="N24" s="451">
        <v>1136758.1197884011</v>
      </c>
      <c r="O24" s="451">
        <v>1152728.4906461136</v>
      </c>
      <c r="P24" s="451">
        <v>1185678.967979352</v>
      </c>
      <c r="Q24" s="451">
        <v>1209267.255651233</v>
      </c>
      <c r="R24" s="451">
        <v>1219920.5144030422</v>
      </c>
      <c r="S24" s="451">
        <v>1277585.9963814479</v>
      </c>
      <c r="T24" s="452">
        <v>1327982.2901608888</v>
      </c>
      <c r="U24" s="646" t="s">
        <v>487</v>
      </c>
      <c r="V24" s="682"/>
      <c r="W24" s="682"/>
      <c r="X24" s="682"/>
      <c r="Y24" s="682"/>
    </row>
    <row r="25" spans="2:28" s="358" customFormat="1" ht="24.75" customHeight="1" x14ac:dyDescent="0.2">
      <c r="B25" s="402" t="s">
        <v>480</v>
      </c>
      <c r="C25" s="524">
        <v>183.94993749000002</v>
      </c>
      <c r="D25" s="524">
        <v>253.20813534999999</v>
      </c>
      <c r="E25" s="524">
        <v>219.42965319999999</v>
      </c>
      <c r="F25" s="524">
        <v>109.54000871000001</v>
      </c>
      <c r="G25" s="524">
        <v>328.6174896</v>
      </c>
      <c r="H25" s="567">
        <v>597.61519808000003</v>
      </c>
      <c r="I25" s="453">
        <v>323.56203132000002</v>
      </c>
      <c r="J25" s="451">
        <v>318.56439904000007</v>
      </c>
      <c r="K25" s="451">
        <v>308.89599904000005</v>
      </c>
      <c r="L25" s="451">
        <v>640.16119807999996</v>
      </c>
      <c r="M25" s="451">
        <v>643.58839808000005</v>
      </c>
      <c r="N25" s="451">
        <v>628.89679808000005</v>
      </c>
      <c r="O25" s="451">
        <v>625.54729808000002</v>
      </c>
      <c r="P25" s="451">
        <v>623.72869807999996</v>
      </c>
      <c r="Q25" s="451">
        <v>612.22699807999993</v>
      </c>
      <c r="R25" s="451">
        <v>609.80149807999999</v>
      </c>
      <c r="S25" s="451">
        <v>596.87809807999997</v>
      </c>
      <c r="T25" s="452">
        <v>597.61519808000003</v>
      </c>
      <c r="U25" s="646" t="s">
        <v>489</v>
      </c>
      <c r="V25" s="682"/>
      <c r="W25" s="682"/>
      <c r="X25" s="682"/>
      <c r="Y25" s="682"/>
    </row>
    <row r="26" spans="2:28" s="358" customFormat="1" ht="24.95" customHeight="1" x14ac:dyDescent="0.2">
      <c r="B26" s="401" t="s">
        <v>482</v>
      </c>
      <c r="C26" s="521">
        <v>3202.9291248599998</v>
      </c>
      <c r="D26" s="521">
        <v>5816.5459139199993</v>
      </c>
      <c r="E26" s="521">
        <v>4896.5841568200003</v>
      </c>
      <c r="F26" s="521">
        <v>5671.8597463999995</v>
      </c>
      <c r="G26" s="521">
        <v>4365.9542127099994</v>
      </c>
      <c r="H26" s="563">
        <v>12848.90606897</v>
      </c>
      <c r="I26" s="456">
        <v>9655.5972087900009</v>
      </c>
      <c r="J26" s="454">
        <v>11824.481287990004</v>
      </c>
      <c r="K26" s="454">
        <v>13956.434744240001</v>
      </c>
      <c r="L26" s="454">
        <v>8478.7391741699994</v>
      </c>
      <c r="M26" s="454">
        <v>7817.7831030200005</v>
      </c>
      <c r="N26" s="454">
        <v>7359.9272542500003</v>
      </c>
      <c r="O26" s="454">
        <v>10270.216563119999</v>
      </c>
      <c r="P26" s="454">
        <v>8728.2232731299991</v>
      </c>
      <c r="Q26" s="454">
        <v>8416.1077049099986</v>
      </c>
      <c r="R26" s="454">
        <v>9534.3701556000015</v>
      </c>
      <c r="S26" s="454">
        <v>14997.817580109997</v>
      </c>
      <c r="T26" s="455">
        <v>12848.90606897</v>
      </c>
      <c r="U26" s="691" t="s">
        <v>485</v>
      </c>
      <c r="V26" s="682"/>
      <c r="W26" s="682"/>
      <c r="X26" s="682"/>
      <c r="Y26" s="682"/>
    </row>
    <row r="27" spans="2:28" s="358" customFormat="1" ht="24.95" customHeight="1" x14ac:dyDescent="0.2">
      <c r="B27" s="402" t="s">
        <v>6</v>
      </c>
      <c r="C27" s="524">
        <v>408.66763800000001</v>
      </c>
      <c r="D27" s="524">
        <v>681.76846599999999</v>
      </c>
      <c r="E27" s="524">
        <v>835.36691565000001</v>
      </c>
      <c r="F27" s="524">
        <v>782.82406264999997</v>
      </c>
      <c r="G27" s="524">
        <v>1149.2758006500001</v>
      </c>
      <c r="H27" s="567">
        <v>5563.4251946499999</v>
      </c>
      <c r="I27" s="453">
        <v>1165.0763766499999</v>
      </c>
      <c r="J27" s="451">
        <v>1830.2043976500001</v>
      </c>
      <c r="K27" s="451">
        <v>1743.7235406500001</v>
      </c>
      <c r="L27" s="451">
        <v>1584.4405516500001</v>
      </c>
      <c r="M27" s="451">
        <v>1589.5906736500001</v>
      </c>
      <c r="N27" s="451">
        <v>1480.4080766500001</v>
      </c>
      <c r="O27" s="451">
        <v>1461.1054176500002</v>
      </c>
      <c r="P27" s="451">
        <v>1435.8698176500002</v>
      </c>
      <c r="Q27" s="451">
        <v>1358.39137465</v>
      </c>
      <c r="R27" s="451">
        <v>1719.3737606500001</v>
      </c>
      <c r="S27" s="451">
        <v>4226.4533936500002</v>
      </c>
      <c r="T27" s="452">
        <v>5563.4251946499999</v>
      </c>
      <c r="U27" s="646" t="s">
        <v>445</v>
      </c>
      <c r="V27" s="682"/>
      <c r="W27" s="682"/>
      <c r="X27" s="682"/>
      <c r="Y27" s="682"/>
    </row>
    <row r="28" spans="2:28" s="358" customFormat="1" ht="24.75" customHeight="1" x14ac:dyDescent="0.2">
      <c r="B28" s="402" t="s">
        <v>483</v>
      </c>
      <c r="C28" s="524">
        <v>2794.2614868599999</v>
      </c>
      <c r="D28" s="524">
        <v>5134.7774479199998</v>
      </c>
      <c r="E28" s="524">
        <v>4061.2172411700003</v>
      </c>
      <c r="F28" s="524">
        <v>4889.0356837499994</v>
      </c>
      <c r="G28" s="524">
        <v>3216.6784120599996</v>
      </c>
      <c r="H28" s="567">
        <v>7285.4808743200001</v>
      </c>
      <c r="I28" s="453">
        <v>8490.5208321400005</v>
      </c>
      <c r="J28" s="451">
        <v>9994.2768903400029</v>
      </c>
      <c r="K28" s="451">
        <v>12212.711203590001</v>
      </c>
      <c r="L28" s="451">
        <v>6894.2986225199993</v>
      </c>
      <c r="M28" s="451">
        <v>6228.1924293700004</v>
      </c>
      <c r="N28" s="451">
        <v>5879.5191776000001</v>
      </c>
      <c r="O28" s="451">
        <v>8809.1111454699985</v>
      </c>
      <c r="P28" s="451">
        <v>7292.3534554799999</v>
      </c>
      <c r="Q28" s="451">
        <v>7057.7163302599993</v>
      </c>
      <c r="R28" s="451">
        <v>7814.9963949500006</v>
      </c>
      <c r="S28" s="451">
        <v>10771.364186459998</v>
      </c>
      <c r="T28" s="452">
        <v>7285.4808743200001</v>
      </c>
      <c r="U28" s="646" t="s">
        <v>512</v>
      </c>
      <c r="V28" s="682"/>
      <c r="W28" s="682"/>
      <c r="X28" s="682"/>
      <c r="Y28" s="682"/>
    </row>
    <row r="29" spans="2:28" s="358" customFormat="1" ht="24.95" customHeight="1" x14ac:dyDescent="0.2">
      <c r="B29" s="401" t="s">
        <v>231</v>
      </c>
      <c r="C29" s="521">
        <v>109525.50024690901</v>
      </c>
      <c r="D29" s="521">
        <v>207235.27363894001</v>
      </c>
      <c r="E29" s="521">
        <v>309988.52432405</v>
      </c>
      <c r="F29" s="521">
        <v>382689.06524388003</v>
      </c>
      <c r="G29" s="521">
        <v>769694.75138081366</v>
      </c>
      <c r="H29" s="563">
        <v>1784895.4846584999</v>
      </c>
      <c r="I29" s="456">
        <v>834620.18217874668</v>
      </c>
      <c r="J29" s="454">
        <v>898430.8261012499</v>
      </c>
      <c r="K29" s="454">
        <v>927077.16827583662</v>
      </c>
      <c r="L29" s="454">
        <v>1677101.2426796008</v>
      </c>
      <c r="M29" s="454">
        <v>1623887.4592067667</v>
      </c>
      <c r="N29" s="454">
        <v>1640106.9071067302</v>
      </c>
      <c r="O29" s="454">
        <v>1597576.4567287699</v>
      </c>
      <c r="P29" s="454">
        <v>1652957.3402427197</v>
      </c>
      <c r="Q29" s="454">
        <v>1595373.8168878199</v>
      </c>
      <c r="R29" s="454">
        <v>1688843.82748165</v>
      </c>
      <c r="S29" s="454">
        <v>1799055.4366708503</v>
      </c>
      <c r="T29" s="455">
        <v>1784895.4846584999</v>
      </c>
      <c r="U29" s="691" t="s">
        <v>427</v>
      </c>
      <c r="V29" s="682"/>
      <c r="W29" s="682"/>
      <c r="X29" s="682"/>
      <c r="Y29" s="682"/>
    </row>
    <row r="30" spans="2:28" s="358" customFormat="1" ht="24.95" customHeight="1" x14ac:dyDescent="0.2">
      <c r="B30" s="402" t="s">
        <v>161</v>
      </c>
      <c r="C30" s="524">
        <v>2446.1036507700001</v>
      </c>
      <c r="D30" s="524">
        <v>7805.6239777399996</v>
      </c>
      <c r="E30" s="524">
        <v>8083.980562140001</v>
      </c>
      <c r="F30" s="524">
        <v>15222.302668979999</v>
      </c>
      <c r="G30" s="524">
        <v>21398.884234689995</v>
      </c>
      <c r="H30" s="567">
        <v>24372.503356349996</v>
      </c>
      <c r="I30" s="453">
        <v>22432.894679080004</v>
      </c>
      <c r="J30" s="451">
        <v>25667.286460999996</v>
      </c>
      <c r="K30" s="451">
        <v>32269.866561510004</v>
      </c>
      <c r="L30" s="451">
        <v>24362.571863740002</v>
      </c>
      <c r="M30" s="451">
        <v>32640.06693311</v>
      </c>
      <c r="N30" s="451">
        <v>37125.501739210005</v>
      </c>
      <c r="O30" s="451">
        <v>43606.165765870006</v>
      </c>
      <c r="P30" s="451">
        <v>39243.11447008</v>
      </c>
      <c r="Q30" s="451">
        <v>53640.300627379998</v>
      </c>
      <c r="R30" s="451">
        <v>29238.319553789996</v>
      </c>
      <c r="S30" s="451">
        <v>42043.203706749999</v>
      </c>
      <c r="T30" s="452">
        <v>24372.503356349996</v>
      </c>
      <c r="U30" s="646" t="s">
        <v>604</v>
      </c>
      <c r="V30" s="682"/>
      <c r="W30" s="682"/>
      <c r="X30" s="682"/>
      <c r="Y30" s="682"/>
    </row>
    <row r="31" spans="2:28" s="358" customFormat="1" ht="24.95" customHeight="1" x14ac:dyDescent="0.2">
      <c r="B31" s="402" t="s">
        <v>39</v>
      </c>
      <c r="C31" s="524">
        <v>107079.39659613901</v>
      </c>
      <c r="D31" s="524">
        <v>199429.6496612</v>
      </c>
      <c r="E31" s="524">
        <v>301904.54376191</v>
      </c>
      <c r="F31" s="524">
        <v>367466.76257490006</v>
      </c>
      <c r="G31" s="524">
        <v>748295.86714612367</v>
      </c>
      <c r="H31" s="567">
        <v>1760522.9813021501</v>
      </c>
      <c r="I31" s="453">
        <v>812187.28749966668</v>
      </c>
      <c r="J31" s="451">
        <v>872763.53964024992</v>
      </c>
      <c r="K31" s="451">
        <v>894807.3017143266</v>
      </c>
      <c r="L31" s="451">
        <v>1652738.6708158609</v>
      </c>
      <c r="M31" s="451">
        <v>1591247.3922736568</v>
      </c>
      <c r="N31" s="451">
        <v>1602981.4053675202</v>
      </c>
      <c r="O31" s="451">
        <v>1553970.2909629</v>
      </c>
      <c r="P31" s="451">
        <v>1613714.2257726397</v>
      </c>
      <c r="Q31" s="451">
        <v>1541733.51626044</v>
      </c>
      <c r="R31" s="451">
        <v>1659605.5079278601</v>
      </c>
      <c r="S31" s="451">
        <v>1757012.2329641003</v>
      </c>
      <c r="T31" s="452">
        <v>1760522.9813021501</v>
      </c>
      <c r="U31" s="646" t="s">
        <v>605</v>
      </c>
      <c r="V31" s="682"/>
      <c r="W31" s="682"/>
      <c r="X31" s="682"/>
      <c r="Y31" s="682"/>
    </row>
    <row r="32" spans="2:28" s="358" customFormat="1" ht="24.95" customHeight="1" x14ac:dyDescent="0.2">
      <c r="B32" s="689" t="s">
        <v>216</v>
      </c>
      <c r="C32" s="524">
        <v>63238.07863258</v>
      </c>
      <c r="D32" s="524">
        <v>121358.02868973999</v>
      </c>
      <c r="E32" s="524">
        <v>189739.57604869999</v>
      </c>
      <c r="F32" s="524">
        <v>156122.50097344999</v>
      </c>
      <c r="G32" s="524">
        <v>252614.83694558998</v>
      </c>
      <c r="H32" s="567">
        <v>516822.46662415005</v>
      </c>
      <c r="I32" s="453">
        <v>268638.83780245</v>
      </c>
      <c r="J32" s="451">
        <v>276892.94954901998</v>
      </c>
      <c r="K32" s="451">
        <v>246753.26184475</v>
      </c>
      <c r="L32" s="451">
        <v>267148.90185515</v>
      </c>
      <c r="M32" s="451">
        <v>258755.4835641</v>
      </c>
      <c r="N32" s="451">
        <v>341197.80891620007</v>
      </c>
      <c r="O32" s="451">
        <v>354454.61034520005</v>
      </c>
      <c r="P32" s="451">
        <v>394942.96945229999</v>
      </c>
      <c r="Q32" s="451">
        <v>369419.57873829996</v>
      </c>
      <c r="R32" s="451">
        <v>477419.37050719012</v>
      </c>
      <c r="S32" s="451">
        <v>463286.11526615004</v>
      </c>
      <c r="T32" s="452">
        <v>516822.46662415005</v>
      </c>
      <c r="U32" s="636" t="s">
        <v>37</v>
      </c>
      <c r="V32" s="682"/>
      <c r="W32" s="682"/>
      <c r="X32" s="682"/>
      <c r="Y32" s="682"/>
    </row>
    <row r="33" spans="2:28" s="358" customFormat="1" ht="24.95" customHeight="1" x14ac:dyDescent="0.2">
      <c r="B33" s="689" t="s">
        <v>208</v>
      </c>
      <c r="C33" s="524">
        <v>43841.317963558999</v>
      </c>
      <c r="D33" s="524">
        <v>78071.620971459997</v>
      </c>
      <c r="E33" s="524">
        <v>112164.96771321</v>
      </c>
      <c r="F33" s="524">
        <v>211344.26160145004</v>
      </c>
      <c r="G33" s="524">
        <v>495681.03020053369</v>
      </c>
      <c r="H33" s="567">
        <v>1243700.514678</v>
      </c>
      <c r="I33" s="453">
        <v>543548.44969721662</v>
      </c>
      <c r="J33" s="451">
        <v>595870.59009123</v>
      </c>
      <c r="K33" s="451">
        <v>648054.03986957658</v>
      </c>
      <c r="L33" s="451">
        <v>1385589.7689607108</v>
      </c>
      <c r="M33" s="451">
        <v>1332491.9087095568</v>
      </c>
      <c r="N33" s="451">
        <v>1261783.5964513202</v>
      </c>
      <c r="O33" s="451">
        <v>1199515.6806176999</v>
      </c>
      <c r="P33" s="451">
        <v>1218771.2563203399</v>
      </c>
      <c r="Q33" s="451">
        <v>1172313.9375221401</v>
      </c>
      <c r="R33" s="451">
        <v>1182186.1374206701</v>
      </c>
      <c r="S33" s="451">
        <v>1293726.1176979502</v>
      </c>
      <c r="T33" s="452">
        <v>1243700.514678</v>
      </c>
      <c r="U33" s="636" t="s">
        <v>166</v>
      </c>
      <c r="V33" s="682"/>
      <c r="W33" s="682"/>
      <c r="X33" s="682"/>
      <c r="Y33" s="682"/>
    </row>
    <row r="34" spans="2:28" s="358" customFormat="1" ht="24.95" customHeight="1" x14ac:dyDescent="0.2">
      <c r="B34" s="401" t="s">
        <v>30</v>
      </c>
      <c r="C34" s="521">
        <v>-65502.138559260115</v>
      </c>
      <c r="D34" s="521">
        <v>-80957.307278090011</v>
      </c>
      <c r="E34" s="521">
        <v>-52117.177192532879</v>
      </c>
      <c r="F34" s="521">
        <v>-55455.112643119872</v>
      </c>
      <c r="G34" s="521">
        <v>-105057.90490410995</v>
      </c>
      <c r="H34" s="563">
        <v>-301089.45095957001</v>
      </c>
      <c r="I34" s="456">
        <v>-117918.484620837</v>
      </c>
      <c r="J34" s="454">
        <v>-152372.91815931117</v>
      </c>
      <c r="K34" s="454">
        <v>-137985.19474069323</v>
      </c>
      <c r="L34" s="454">
        <v>-283110.43570627377</v>
      </c>
      <c r="M34" s="454">
        <v>-214862.96273628276</v>
      </c>
      <c r="N34" s="454">
        <v>-317106.75592880358</v>
      </c>
      <c r="O34" s="454">
        <v>-284957.43891228002</v>
      </c>
      <c r="P34" s="454">
        <v>-260952.85637149907</v>
      </c>
      <c r="Q34" s="454">
        <v>-261038.33265405978</v>
      </c>
      <c r="R34" s="454">
        <v>-279116.4103892328</v>
      </c>
      <c r="S34" s="454">
        <v>-278606.57238046499</v>
      </c>
      <c r="T34" s="455">
        <v>-301089.45095957001</v>
      </c>
      <c r="U34" s="691" t="s">
        <v>377</v>
      </c>
      <c r="V34" s="682"/>
      <c r="W34" s="682"/>
      <c r="X34" s="682"/>
      <c r="Y34" s="682"/>
    </row>
    <row r="35" spans="2:28" s="677" customFormat="1" ht="24.95" customHeight="1" x14ac:dyDescent="0.2">
      <c r="B35" s="401"/>
      <c r="C35" s="521"/>
      <c r="D35" s="521"/>
      <c r="E35" s="521"/>
      <c r="F35" s="521"/>
      <c r="G35" s="521"/>
      <c r="H35" s="563"/>
      <c r="I35" s="456"/>
      <c r="J35" s="454"/>
      <c r="K35" s="454"/>
      <c r="L35" s="454"/>
      <c r="M35" s="454"/>
      <c r="N35" s="454"/>
      <c r="O35" s="454"/>
      <c r="P35" s="454"/>
      <c r="Q35" s="454"/>
      <c r="R35" s="454"/>
      <c r="S35" s="454"/>
      <c r="T35" s="455"/>
      <c r="U35" s="691"/>
      <c r="V35" s="682"/>
      <c r="W35" s="682"/>
      <c r="X35" s="682"/>
      <c r="Y35" s="682"/>
    </row>
    <row r="36" spans="2:28" s="677" customFormat="1" ht="24.95" customHeight="1" x14ac:dyDescent="0.2">
      <c r="B36" s="686"/>
      <c r="C36" s="527"/>
      <c r="D36" s="527"/>
      <c r="E36" s="527"/>
      <c r="F36" s="527"/>
      <c r="G36" s="527"/>
      <c r="H36" s="1003"/>
      <c r="I36" s="925"/>
      <c r="J36" s="923"/>
      <c r="K36" s="923"/>
      <c r="L36" s="923"/>
      <c r="M36" s="923"/>
      <c r="N36" s="923"/>
      <c r="O36" s="923"/>
      <c r="P36" s="923"/>
      <c r="Q36" s="923"/>
      <c r="R36" s="923"/>
      <c r="S36" s="923"/>
      <c r="T36" s="924"/>
      <c r="U36" s="693"/>
      <c r="V36" s="682"/>
      <c r="W36" s="682"/>
      <c r="X36" s="682"/>
      <c r="Y36" s="682"/>
    </row>
    <row r="37" spans="2:28" s="677" customFormat="1" ht="24.95" customHeight="1" x14ac:dyDescent="0.2">
      <c r="B37" s="401" t="s">
        <v>206</v>
      </c>
      <c r="C37" s="521">
        <v>508792.40918981039</v>
      </c>
      <c r="D37" s="521">
        <v>598285.45815427089</v>
      </c>
      <c r="E37" s="521">
        <v>839406.6351968149</v>
      </c>
      <c r="F37" s="521">
        <v>1100373.0970914857</v>
      </c>
      <c r="G37" s="521">
        <v>2354355.2628562246</v>
      </c>
      <c r="H37" s="563">
        <v>4299783.9997727908</v>
      </c>
      <c r="I37" s="456">
        <v>2414103.7137341294</v>
      </c>
      <c r="J37" s="454">
        <v>2463380.6212634183</v>
      </c>
      <c r="K37" s="454">
        <v>2510011.0790796522</v>
      </c>
      <c r="L37" s="454">
        <v>4167929.7217667289</v>
      </c>
      <c r="M37" s="454">
        <v>4205035.3316001222</v>
      </c>
      <c r="N37" s="454">
        <v>4074905.8054285608</v>
      </c>
      <c r="O37" s="454">
        <v>4090789.4676993475</v>
      </c>
      <c r="P37" s="454">
        <v>4158874.1752578816</v>
      </c>
      <c r="Q37" s="454">
        <v>4138508.4958140375</v>
      </c>
      <c r="R37" s="454">
        <v>4247432.9595465455</v>
      </c>
      <c r="S37" s="454">
        <v>4364940.5405903244</v>
      </c>
      <c r="T37" s="455">
        <v>4299783.9997727908</v>
      </c>
      <c r="U37" s="691" t="s">
        <v>89</v>
      </c>
      <c r="V37" s="682"/>
      <c r="W37" s="682"/>
      <c r="X37" s="682"/>
      <c r="Y37" s="682"/>
    </row>
    <row r="38" spans="2:28" s="677" customFormat="1" ht="15" customHeight="1" x14ac:dyDescent="0.2">
      <c r="B38" s="687"/>
      <c r="C38" s="528"/>
      <c r="D38" s="528"/>
      <c r="E38" s="528"/>
      <c r="F38" s="528"/>
      <c r="G38" s="528"/>
      <c r="H38" s="1004"/>
      <c r="I38" s="529"/>
      <c r="J38" s="530"/>
      <c r="K38" s="530"/>
      <c r="L38" s="530"/>
      <c r="M38" s="530"/>
      <c r="N38" s="530"/>
      <c r="O38" s="530"/>
      <c r="P38" s="530"/>
      <c r="Q38" s="530"/>
      <c r="R38" s="530"/>
      <c r="S38" s="530"/>
      <c r="T38" s="531"/>
      <c r="U38" s="694"/>
      <c r="V38" s="682"/>
      <c r="W38" s="682"/>
      <c r="X38" s="682"/>
      <c r="Y38" s="682"/>
    </row>
    <row r="39" spans="2:28" s="625" customFormat="1" ht="24.95" customHeight="1" x14ac:dyDescent="0.2">
      <c r="B39" s="401"/>
      <c r="C39" s="524"/>
      <c r="D39" s="524"/>
      <c r="E39" s="524"/>
      <c r="F39" s="524"/>
      <c r="G39" s="524"/>
      <c r="H39" s="567"/>
      <c r="I39" s="453"/>
      <c r="J39" s="451"/>
      <c r="K39" s="451"/>
      <c r="L39" s="451"/>
      <c r="M39" s="451"/>
      <c r="N39" s="451"/>
      <c r="O39" s="451"/>
      <c r="P39" s="451"/>
      <c r="Q39" s="451"/>
      <c r="R39" s="451"/>
      <c r="S39" s="451"/>
      <c r="T39" s="452"/>
      <c r="U39" s="692"/>
      <c r="V39" s="682"/>
      <c r="W39" s="682"/>
      <c r="X39" s="682"/>
      <c r="Y39" s="682"/>
      <c r="Z39" s="650"/>
      <c r="AA39" s="650"/>
      <c r="AB39" s="650"/>
    </row>
    <row r="40" spans="2:28" s="677" customFormat="1" ht="24.95" customHeight="1" x14ac:dyDescent="0.2">
      <c r="B40" s="510" t="s">
        <v>207</v>
      </c>
      <c r="C40" s="521"/>
      <c r="D40" s="521"/>
      <c r="E40" s="521"/>
      <c r="F40" s="521"/>
      <c r="G40" s="521"/>
      <c r="H40" s="563"/>
      <c r="I40" s="456"/>
      <c r="J40" s="454"/>
      <c r="K40" s="454"/>
      <c r="L40" s="454"/>
      <c r="M40" s="454"/>
      <c r="N40" s="454"/>
      <c r="O40" s="454"/>
      <c r="P40" s="454"/>
      <c r="Q40" s="454"/>
      <c r="R40" s="454"/>
      <c r="S40" s="454"/>
      <c r="T40" s="455"/>
      <c r="U40" s="690" t="s">
        <v>90</v>
      </c>
      <c r="V40" s="682"/>
      <c r="W40" s="682"/>
      <c r="X40" s="682"/>
      <c r="Y40" s="682"/>
    </row>
    <row r="41" spans="2:28" s="625" customFormat="1" ht="15" customHeight="1" x14ac:dyDescent="0.2">
      <c r="B41" s="401"/>
      <c r="C41" s="524"/>
      <c r="D41" s="524"/>
      <c r="E41" s="524"/>
      <c r="F41" s="524"/>
      <c r="G41" s="524"/>
      <c r="H41" s="567"/>
      <c r="I41" s="453"/>
      <c r="J41" s="451"/>
      <c r="K41" s="451"/>
      <c r="L41" s="451"/>
      <c r="M41" s="451"/>
      <c r="N41" s="451"/>
      <c r="O41" s="451"/>
      <c r="P41" s="451"/>
      <c r="Q41" s="451"/>
      <c r="R41" s="451"/>
      <c r="S41" s="451"/>
      <c r="T41" s="452"/>
      <c r="U41" s="692"/>
      <c r="V41" s="682"/>
      <c r="W41" s="682"/>
      <c r="X41" s="682"/>
      <c r="Y41" s="682"/>
      <c r="Z41" s="650"/>
      <c r="AA41" s="650"/>
      <c r="AB41" s="650"/>
    </row>
    <row r="42" spans="2:28" s="677" customFormat="1" ht="24.75" customHeight="1" x14ac:dyDescent="0.2">
      <c r="B42" s="401" t="s">
        <v>195</v>
      </c>
      <c r="C42" s="521">
        <v>58366.377343947977</v>
      </c>
      <c r="D42" s="521">
        <v>92837.082097739883</v>
      </c>
      <c r="E42" s="521">
        <v>124284.42795908001</v>
      </c>
      <c r="F42" s="521">
        <v>174182.90909169993</v>
      </c>
      <c r="G42" s="521">
        <v>345868.51898495056</v>
      </c>
      <c r="H42" s="563">
        <v>739506.81035933841</v>
      </c>
      <c r="I42" s="456">
        <v>376327.38577275991</v>
      </c>
      <c r="J42" s="454">
        <v>429229.50106538041</v>
      </c>
      <c r="K42" s="454">
        <v>453002.11317572085</v>
      </c>
      <c r="L42" s="454">
        <v>463037.2788439407</v>
      </c>
      <c r="M42" s="454">
        <v>485939.5898209099</v>
      </c>
      <c r="N42" s="454">
        <v>516981.71241945069</v>
      </c>
      <c r="O42" s="454">
        <v>562922.54256391933</v>
      </c>
      <c r="P42" s="454">
        <v>624375.14841994876</v>
      </c>
      <c r="Q42" s="454">
        <v>621008.86719800951</v>
      </c>
      <c r="R42" s="454">
        <v>688568.41890586948</v>
      </c>
      <c r="S42" s="454">
        <v>695844.43291980063</v>
      </c>
      <c r="T42" s="455">
        <v>739506.81035933841</v>
      </c>
      <c r="U42" s="691" t="s">
        <v>162</v>
      </c>
      <c r="V42" s="682"/>
      <c r="W42" s="682"/>
      <c r="X42" s="682"/>
      <c r="Y42" s="682"/>
    </row>
    <row r="43" spans="2:28" s="677" customFormat="1" ht="25.5" customHeight="1" x14ac:dyDescent="0.2">
      <c r="B43" s="402" t="s">
        <v>226</v>
      </c>
      <c r="C43" s="524">
        <v>1.8824513899999999</v>
      </c>
      <c r="D43" s="524">
        <v>2.39584267</v>
      </c>
      <c r="E43" s="524">
        <v>16.732792270000001</v>
      </c>
      <c r="F43" s="524">
        <v>28.913805159999999</v>
      </c>
      <c r="G43" s="524">
        <v>10.982937600000001</v>
      </c>
      <c r="H43" s="567">
        <v>11.757365289999997</v>
      </c>
      <c r="I43" s="453">
        <v>11.12590838</v>
      </c>
      <c r="J43" s="451">
        <v>11.124908380000001</v>
      </c>
      <c r="K43" s="451">
        <v>11.123908380000001</v>
      </c>
      <c r="L43" s="451">
        <v>1.9675399899999999</v>
      </c>
      <c r="M43" s="451">
        <v>9.4569399900000004</v>
      </c>
      <c r="N43" s="451">
        <v>15.808433989999999</v>
      </c>
      <c r="O43" s="451">
        <v>15.898049179999999</v>
      </c>
      <c r="P43" s="451">
        <v>15.89754918</v>
      </c>
      <c r="Q43" s="451">
        <v>10.88704918</v>
      </c>
      <c r="R43" s="451">
        <v>1.9187694399999999</v>
      </c>
      <c r="S43" s="451">
        <v>11.902771439999999</v>
      </c>
      <c r="T43" s="452">
        <v>11.757365289999997</v>
      </c>
      <c r="U43" s="646" t="s">
        <v>422</v>
      </c>
      <c r="V43" s="682"/>
      <c r="W43" s="682"/>
      <c r="X43" s="682"/>
      <c r="Y43" s="682"/>
    </row>
    <row r="44" spans="2:28" s="358" customFormat="1" ht="25.5" customHeight="1" x14ac:dyDescent="0.2">
      <c r="B44" s="402" t="s">
        <v>245</v>
      </c>
      <c r="C44" s="524">
        <v>19630.539910200001</v>
      </c>
      <c r="D44" s="524">
        <v>17781.182245550001</v>
      </c>
      <c r="E44" s="524">
        <v>16421.775558330002</v>
      </c>
      <c r="F44" s="524">
        <v>33846.553852160003</v>
      </c>
      <c r="G44" s="524">
        <v>107899.75036260999</v>
      </c>
      <c r="H44" s="567">
        <v>162382.26538080999</v>
      </c>
      <c r="I44" s="453">
        <v>112437.26271866001</v>
      </c>
      <c r="J44" s="451">
        <v>113341.5300264</v>
      </c>
      <c r="K44" s="451">
        <v>125623.07085793998</v>
      </c>
      <c r="L44" s="451">
        <v>130344.81639572997</v>
      </c>
      <c r="M44" s="451">
        <v>130446.19742788999</v>
      </c>
      <c r="N44" s="451">
        <v>140134.06847833001</v>
      </c>
      <c r="O44" s="451">
        <v>143967.61879817999</v>
      </c>
      <c r="P44" s="451">
        <v>160666.21638315002</v>
      </c>
      <c r="Q44" s="451">
        <v>161726.01443677998</v>
      </c>
      <c r="R44" s="451">
        <v>167853.75799894999</v>
      </c>
      <c r="S44" s="451">
        <v>169433.34086341999</v>
      </c>
      <c r="T44" s="452">
        <v>162382.26538080999</v>
      </c>
      <c r="U44" s="646" t="s">
        <v>460</v>
      </c>
      <c r="V44" s="682"/>
      <c r="W44" s="682"/>
      <c r="X44" s="682"/>
      <c r="Y44" s="682"/>
    </row>
    <row r="45" spans="2:28" s="358" customFormat="1" ht="25.5" customHeight="1" x14ac:dyDescent="0.2">
      <c r="B45" s="402" t="s">
        <v>246</v>
      </c>
      <c r="C45" s="524">
        <v>38213.871510797981</v>
      </c>
      <c r="D45" s="524">
        <v>73550.171219449883</v>
      </c>
      <c r="E45" s="524">
        <v>102821.69639434</v>
      </c>
      <c r="F45" s="524">
        <v>136081.14945743993</v>
      </c>
      <c r="G45" s="524">
        <v>230172.83968848057</v>
      </c>
      <c r="H45" s="567">
        <v>565210.65969652846</v>
      </c>
      <c r="I45" s="453">
        <v>259254.87475688988</v>
      </c>
      <c r="J45" s="451">
        <v>311049.79887022043</v>
      </c>
      <c r="K45" s="451">
        <v>323895.32513059088</v>
      </c>
      <c r="L45" s="451">
        <v>328010.41165508074</v>
      </c>
      <c r="M45" s="451">
        <v>351174.74203552987</v>
      </c>
      <c r="N45" s="451">
        <v>372098.99521409068</v>
      </c>
      <c r="O45" s="451">
        <v>414180.53481434932</v>
      </c>
      <c r="P45" s="451">
        <v>457959.74633129878</v>
      </c>
      <c r="Q45" s="451">
        <v>454783.45349792956</v>
      </c>
      <c r="R45" s="451">
        <v>514640.87967804947</v>
      </c>
      <c r="S45" s="451">
        <v>519717.69107533066</v>
      </c>
      <c r="T45" s="452">
        <v>565210.65969652846</v>
      </c>
      <c r="U45" s="646" t="s">
        <v>423</v>
      </c>
      <c r="V45" s="682"/>
      <c r="W45" s="682"/>
      <c r="X45" s="682"/>
      <c r="Y45" s="682"/>
    </row>
    <row r="46" spans="2:28" s="358" customFormat="1" ht="25.5" customHeight="1" x14ac:dyDescent="0.2">
      <c r="B46" s="402" t="s">
        <v>227</v>
      </c>
      <c r="C46" s="524">
        <v>520.08347156000002</v>
      </c>
      <c r="D46" s="524">
        <v>1503.3327900699999</v>
      </c>
      <c r="E46" s="524">
        <v>5024.22321414</v>
      </c>
      <c r="F46" s="524">
        <v>4226.2919769400005</v>
      </c>
      <c r="G46" s="524">
        <v>7784.9459962600013</v>
      </c>
      <c r="H46" s="567">
        <v>11902.12791671</v>
      </c>
      <c r="I46" s="453">
        <v>4624.1223888300019</v>
      </c>
      <c r="J46" s="451">
        <v>4827.0472603800017</v>
      </c>
      <c r="K46" s="451">
        <v>3472.5932788099999</v>
      </c>
      <c r="L46" s="451">
        <v>4680.083253140001</v>
      </c>
      <c r="M46" s="451">
        <v>4309.1934175000006</v>
      </c>
      <c r="N46" s="451">
        <v>4732.8402930400007</v>
      </c>
      <c r="O46" s="451">
        <v>4758.4909022100019</v>
      </c>
      <c r="P46" s="451">
        <v>5733.2881563200008</v>
      </c>
      <c r="Q46" s="451">
        <v>4488.5122141200009</v>
      </c>
      <c r="R46" s="451">
        <v>6071.8624594299999</v>
      </c>
      <c r="S46" s="451">
        <v>6681.4982096100002</v>
      </c>
      <c r="T46" s="452">
        <v>11902.12791671</v>
      </c>
      <c r="U46" s="646" t="s">
        <v>312</v>
      </c>
      <c r="V46" s="682"/>
      <c r="W46" s="682"/>
      <c r="X46" s="682"/>
      <c r="Y46" s="682"/>
    </row>
    <row r="47" spans="2:28" s="625" customFormat="1" ht="15" customHeight="1" x14ac:dyDescent="0.2">
      <c r="B47" s="402"/>
      <c r="C47" s="524"/>
      <c r="D47" s="524"/>
      <c r="E47" s="524"/>
      <c r="F47" s="524"/>
      <c r="G47" s="524"/>
      <c r="H47" s="567"/>
      <c r="I47" s="453"/>
      <c r="J47" s="451"/>
      <c r="K47" s="451"/>
      <c r="L47" s="451"/>
      <c r="M47" s="451"/>
      <c r="N47" s="451"/>
      <c r="O47" s="451"/>
      <c r="P47" s="451"/>
      <c r="Q47" s="451"/>
      <c r="R47" s="451"/>
      <c r="S47" s="451"/>
      <c r="T47" s="452"/>
      <c r="U47" s="692"/>
      <c r="V47" s="682"/>
      <c r="W47" s="682"/>
      <c r="X47" s="682"/>
      <c r="Y47" s="682"/>
      <c r="Z47" s="650"/>
      <c r="AA47" s="650"/>
      <c r="AB47" s="650"/>
    </row>
    <row r="48" spans="2:28" s="677" customFormat="1" ht="24.95" customHeight="1" x14ac:dyDescent="0.2">
      <c r="B48" s="401" t="s">
        <v>247</v>
      </c>
      <c r="C48" s="521">
        <v>12560.74876344899</v>
      </c>
      <c r="D48" s="521">
        <v>30647.388775789888</v>
      </c>
      <c r="E48" s="521">
        <v>65036.375080519952</v>
      </c>
      <c r="F48" s="521">
        <v>64543.551678879994</v>
      </c>
      <c r="G48" s="521">
        <v>66980.025301969508</v>
      </c>
      <c r="H48" s="563">
        <v>102191.46320224981</v>
      </c>
      <c r="I48" s="456">
        <v>67521.97777959946</v>
      </c>
      <c r="J48" s="454">
        <v>64196.978002449359</v>
      </c>
      <c r="K48" s="454">
        <v>67113.191312549563</v>
      </c>
      <c r="L48" s="454">
        <v>69332.780183219496</v>
      </c>
      <c r="M48" s="454">
        <v>70491.2078932898</v>
      </c>
      <c r="N48" s="454">
        <v>75207.157241080233</v>
      </c>
      <c r="O48" s="454">
        <v>78421.160729110183</v>
      </c>
      <c r="P48" s="454">
        <v>81344.98291952</v>
      </c>
      <c r="Q48" s="454">
        <v>86523.373425969898</v>
      </c>
      <c r="R48" s="454">
        <v>91184.938477840071</v>
      </c>
      <c r="S48" s="454">
        <v>97095.963578780473</v>
      </c>
      <c r="T48" s="455">
        <v>102191.46320224981</v>
      </c>
      <c r="U48" s="691" t="s">
        <v>185</v>
      </c>
      <c r="V48" s="682"/>
      <c r="W48" s="682"/>
      <c r="X48" s="682"/>
      <c r="Y48" s="682"/>
    </row>
    <row r="49" spans="2:28" s="625" customFormat="1" ht="15" customHeight="1" x14ac:dyDescent="0.2">
      <c r="B49" s="402"/>
      <c r="C49" s="524"/>
      <c r="D49" s="524"/>
      <c r="E49" s="524"/>
      <c r="F49" s="524"/>
      <c r="G49" s="524"/>
      <c r="H49" s="567"/>
      <c r="I49" s="453"/>
      <c r="J49" s="451"/>
      <c r="K49" s="451"/>
      <c r="L49" s="451"/>
      <c r="M49" s="451"/>
      <c r="N49" s="451"/>
      <c r="O49" s="451"/>
      <c r="P49" s="451"/>
      <c r="Q49" s="451"/>
      <c r="R49" s="451"/>
      <c r="S49" s="451"/>
      <c r="T49" s="452"/>
      <c r="U49" s="692"/>
      <c r="V49" s="682"/>
      <c r="W49" s="682"/>
      <c r="X49" s="682"/>
      <c r="Y49" s="682"/>
      <c r="Z49" s="650"/>
      <c r="AA49" s="650"/>
      <c r="AB49" s="650"/>
    </row>
    <row r="50" spans="2:28" s="677" customFormat="1" ht="24.95" customHeight="1" x14ac:dyDescent="0.2">
      <c r="B50" s="401" t="s">
        <v>9</v>
      </c>
      <c r="C50" s="521">
        <v>22766.305659275149</v>
      </c>
      <c r="D50" s="521">
        <v>72052.19654502401</v>
      </c>
      <c r="E50" s="521">
        <v>106755.88380558658</v>
      </c>
      <c r="F50" s="521">
        <v>126285.05120407545</v>
      </c>
      <c r="G50" s="521">
        <v>128938.20535097987</v>
      </c>
      <c r="H50" s="563">
        <v>169107.87495393184</v>
      </c>
      <c r="I50" s="456">
        <v>133538.22477442693</v>
      </c>
      <c r="J50" s="454">
        <v>132625.33955292928</v>
      </c>
      <c r="K50" s="454">
        <v>131945.89310816178</v>
      </c>
      <c r="L50" s="454">
        <v>141899.30347811675</v>
      </c>
      <c r="M50" s="454">
        <v>143141.52026371018</v>
      </c>
      <c r="N50" s="454">
        <v>140938.34312303542</v>
      </c>
      <c r="O50" s="454">
        <v>142028.86764563879</v>
      </c>
      <c r="P50" s="454">
        <v>142265.6499826012</v>
      </c>
      <c r="Q50" s="454">
        <v>140423.00887312344</v>
      </c>
      <c r="R50" s="454">
        <v>149437.80847178298</v>
      </c>
      <c r="S50" s="454">
        <v>174026.00296497348</v>
      </c>
      <c r="T50" s="455">
        <v>169107.87495393184</v>
      </c>
      <c r="U50" s="691" t="s">
        <v>184</v>
      </c>
      <c r="V50" s="682"/>
      <c r="W50" s="682"/>
      <c r="X50" s="682"/>
      <c r="Y50" s="682"/>
    </row>
    <row r="51" spans="2:28" s="677" customFormat="1" ht="24" customHeight="1" x14ac:dyDescent="0.2">
      <c r="B51" s="402" t="s">
        <v>226</v>
      </c>
      <c r="C51" s="524">
        <v>8.1</v>
      </c>
      <c r="D51" s="524">
        <v>8.1</v>
      </c>
      <c r="E51" s="524">
        <v>8.1</v>
      </c>
      <c r="F51" s="524">
        <v>8.1</v>
      </c>
      <c r="G51" s="524">
        <v>8.1</v>
      </c>
      <c r="H51" s="567">
        <v>1.6</v>
      </c>
      <c r="I51" s="453">
        <v>8.1</v>
      </c>
      <c r="J51" s="451">
        <v>8.1</v>
      </c>
      <c r="K51" s="451">
        <v>8.1</v>
      </c>
      <c r="L51" s="451">
        <v>8.1</v>
      </c>
      <c r="M51" s="451">
        <v>8.1</v>
      </c>
      <c r="N51" s="451">
        <v>1.6</v>
      </c>
      <c r="O51" s="451">
        <v>1.6</v>
      </c>
      <c r="P51" s="451">
        <v>1.6</v>
      </c>
      <c r="Q51" s="451">
        <v>1.6</v>
      </c>
      <c r="R51" s="451">
        <v>1.6</v>
      </c>
      <c r="S51" s="451">
        <v>1.6</v>
      </c>
      <c r="T51" s="452">
        <v>1.6</v>
      </c>
      <c r="U51" s="646" t="s">
        <v>422</v>
      </c>
      <c r="V51" s="682"/>
      <c r="W51" s="682"/>
      <c r="X51" s="682"/>
      <c r="Y51" s="682"/>
    </row>
    <row r="52" spans="2:28" s="677" customFormat="1" ht="24" customHeight="1" x14ac:dyDescent="0.2">
      <c r="B52" s="402" t="s">
        <v>245</v>
      </c>
      <c r="C52" s="524">
        <v>2006.5</v>
      </c>
      <c r="D52" s="524">
        <v>9231.5</v>
      </c>
      <c r="E52" s="524">
        <v>6025</v>
      </c>
      <c r="F52" s="524">
        <v>11252.6</v>
      </c>
      <c r="G52" s="524">
        <v>16102.6</v>
      </c>
      <c r="H52" s="567">
        <v>23875.1</v>
      </c>
      <c r="I52" s="453">
        <v>16102.6</v>
      </c>
      <c r="J52" s="451">
        <v>16102.6</v>
      </c>
      <c r="K52" s="451">
        <v>14752.6</v>
      </c>
      <c r="L52" s="451">
        <v>16840.099999999999</v>
      </c>
      <c r="M52" s="451">
        <v>16840.099999999999</v>
      </c>
      <c r="N52" s="451">
        <v>16840.099999999999</v>
      </c>
      <c r="O52" s="451">
        <v>18340.099999999999</v>
      </c>
      <c r="P52" s="451">
        <v>18340.099999999999</v>
      </c>
      <c r="Q52" s="451">
        <v>18840.099999999999</v>
      </c>
      <c r="R52" s="451">
        <v>25840.1</v>
      </c>
      <c r="S52" s="451">
        <v>23875.1</v>
      </c>
      <c r="T52" s="452">
        <v>23875.1</v>
      </c>
      <c r="U52" s="646" t="s">
        <v>460</v>
      </c>
      <c r="V52" s="682"/>
      <c r="W52" s="682"/>
      <c r="X52" s="682"/>
      <c r="Y52" s="682"/>
    </row>
    <row r="53" spans="2:28" s="677" customFormat="1" ht="24" customHeight="1" x14ac:dyDescent="0.2">
      <c r="B53" s="402" t="s">
        <v>246</v>
      </c>
      <c r="C53" s="524">
        <v>18396.605613271888</v>
      </c>
      <c r="D53" s="524">
        <v>60752.726994825767</v>
      </c>
      <c r="E53" s="524">
        <v>96343.901382010197</v>
      </c>
      <c r="F53" s="524">
        <v>103128.3622087501</v>
      </c>
      <c r="G53" s="524">
        <v>106264.25705179537</v>
      </c>
      <c r="H53" s="567">
        <v>139382.58848238736</v>
      </c>
      <c r="I53" s="453">
        <v>108012.97187051032</v>
      </c>
      <c r="J53" s="451">
        <v>107447.96473122382</v>
      </c>
      <c r="K53" s="451">
        <v>106116.28926024109</v>
      </c>
      <c r="L53" s="451">
        <v>113856.45448727917</v>
      </c>
      <c r="M53" s="451">
        <v>115099.03987952587</v>
      </c>
      <c r="N53" s="451">
        <v>112637.65820208087</v>
      </c>
      <c r="O53" s="451">
        <v>112368.54190924694</v>
      </c>
      <c r="P53" s="451">
        <v>114304.56313019377</v>
      </c>
      <c r="Q53" s="451">
        <v>112616.21556310795</v>
      </c>
      <c r="R53" s="451">
        <v>115543.82167151429</v>
      </c>
      <c r="S53" s="451">
        <v>143296.70555941184</v>
      </c>
      <c r="T53" s="452">
        <v>139382.58848238736</v>
      </c>
      <c r="U53" s="646" t="s">
        <v>423</v>
      </c>
      <c r="V53" s="682"/>
      <c r="W53" s="682"/>
      <c r="X53" s="682"/>
      <c r="Y53" s="682"/>
    </row>
    <row r="54" spans="2:28" s="677" customFormat="1" ht="24" customHeight="1" x14ac:dyDescent="0.2">
      <c r="B54" s="402" t="s">
        <v>227</v>
      </c>
      <c r="C54" s="524">
        <v>2355.1000460032642</v>
      </c>
      <c r="D54" s="524">
        <v>2059.8695501982393</v>
      </c>
      <c r="E54" s="524">
        <v>4378.8824235763714</v>
      </c>
      <c r="F54" s="524">
        <v>11895.988995325353</v>
      </c>
      <c r="G54" s="524">
        <v>6563.2482991845018</v>
      </c>
      <c r="H54" s="567">
        <v>5848.5864715444613</v>
      </c>
      <c r="I54" s="453">
        <v>9414.5529039166267</v>
      </c>
      <c r="J54" s="451">
        <v>9066.6748217054464</v>
      </c>
      <c r="K54" s="451">
        <v>11068.903847920705</v>
      </c>
      <c r="L54" s="451">
        <v>11194.648990837592</v>
      </c>
      <c r="M54" s="451">
        <v>11194.280384184329</v>
      </c>
      <c r="N54" s="451">
        <v>11458.984920954563</v>
      </c>
      <c r="O54" s="451">
        <v>11318.625736391867</v>
      </c>
      <c r="P54" s="451">
        <v>9619.3868524074405</v>
      </c>
      <c r="Q54" s="451">
        <v>8965.0933100155053</v>
      </c>
      <c r="R54" s="451">
        <v>8052.2868002686828</v>
      </c>
      <c r="S54" s="451">
        <v>6852.5974055616371</v>
      </c>
      <c r="T54" s="452">
        <v>5848.5864715444613</v>
      </c>
      <c r="U54" s="646" t="s">
        <v>312</v>
      </c>
      <c r="V54" s="682"/>
      <c r="W54" s="682"/>
      <c r="X54" s="682"/>
      <c r="Y54" s="682"/>
    </row>
    <row r="55" spans="2:28" s="625" customFormat="1" ht="15" customHeight="1" x14ac:dyDescent="0.2">
      <c r="B55" s="402"/>
      <c r="C55" s="524"/>
      <c r="D55" s="524"/>
      <c r="E55" s="524"/>
      <c r="F55" s="524"/>
      <c r="G55" s="524"/>
      <c r="H55" s="567"/>
      <c r="I55" s="453"/>
      <c r="J55" s="451"/>
      <c r="K55" s="451"/>
      <c r="L55" s="451"/>
      <c r="M55" s="451"/>
      <c r="N55" s="451"/>
      <c r="O55" s="451"/>
      <c r="P55" s="451"/>
      <c r="Q55" s="451"/>
      <c r="R55" s="451"/>
      <c r="S55" s="451"/>
      <c r="T55" s="452"/>
      <c r="U55" s="692"/>
      <c r="V55" s="682"/>
      <c r="W55" s="682"/>
      <c r="X55" s="682"/>
      <c r="Y55" s="682"/>
      <c r="Z55" s="650"/>
      <c r="AA55" s="650"/>
      <c r="AB55" s="650"/>
    </row>
    <row r="56" spans="2:28" s="677" customFormat="1" ht="24.95" customHeight="1" x14ac:dyDescent="0.2">
      <c r="B56" s="401" t="s">
        <v>152</v>
      </c>
      <c r="C56" s="521">
        <v>119740.35293960146</v>
      </c>
      <c r="D56" s="521">
        <v>118850.1287580557</v>
      </c>
      <c r="E56" s="521">
        <v>145061.57018481419</v>
      </c>
      <c r="F56" s="521">
        <v>120540.0181017315</v>
      </c>
      <c r="G56" s="521">
        <v>370513.71588847972</v>
      </c>
      <c r="H56" s="563">
        <v>772928.93211573106</v>
      </c>
      <c r="I56" s="456">
        <v>362205.78405537567</v>
      </c>
      <c r="J56" s="454">
        <v>443247.41139679181</v>
      </c>
      <c r="K56" s="454">
        <v>466889.78680516785</v>
      </c>
      <c r="L56" s="454">
        <v>943330.7644890286</v>
      </c>
      <c r="M56" s="454">
        <v>925276.57596417284</v>
      </c>
      <c r="N56" s="454">
        <v>782530.31766560313</v>
      </c>
      <c r="O56" s="454">
        <v>760509.42362121819</v>
      </c>
      <c r="P56" s="454">
        <v>757172.5600073844</v>
      </c>
      <c r="Q56" s="454">
        <v>751420.69354436302</v>
      </c>
      <c r="R56" s="454">
        <v>752042.18824945402</v>
      </c>
      <c r="S56" s="454">
        <v>738737.85646957555</v>
      </c>
      <c r="T56" s="455">
        <v>772928.93211573106</v>
      </c>
      <c r="U56" s="691" t="s">
        <v>163</v>
      </c>
      <c r="V56" s="682"/>
      <c r="W56" s="682"/>
      <c r="X56" s="682"/>
      <c r="Y56" s="682"/>
    </row>
    <row r="57" spans="2:28" s="683" customFormat="1" ht="26.25" customHeight="1" x14ac:dyDescent="0.2">
      <c r="B57" s="402" t="s">
        <v>226</v>
      </c>
      <c r="C57" s="524">
        <v>1.6884328899999999</v>
      </c>
      <c r="D57" s="524">
        <v>1.6192166999999997</v>
      </c>
      <c r="E57" s="524">
        <v>1.54808151</v>
      </c>
      <c r="F57" s="524">
        <v>1.5182222699999999</v>
      </c>
      <c r="G57" s="524">
        <v>4.7629216299999992</v>
      </c>
      <c r="H57" s="567">
        <v>8.8405567400000002</v>
      </c>
      <c r="I57" s="453">
        <v>4.7367604400000003</v>
      </c>
      <c r="J57" s="451">
        <v>4.7125877500000009</v>
      </c>
      <c r="K57" s="451">
        <v>4.5695401000000002</v>
      </c>
      <c r="L57" s="451">
        <v>9.47004102</v>
      </c>
      <c r="M57" s="451">
        <v>9.52074775</v>
      </c>
      <c r="N57" s="451">
        <v>9.3033799299999984</v>
      </c>
      <c r="O57" s="451">
        <v>9.2538228000000018</v>
      </c>
      <c r="P57" s="451">
        <v>9.2269159199999997</v>
      </c>
      <c r="Q57" s="451">
        <v>9.0567438899999999</v>
      </c>
      <c r="R57" s="451">
        <v>9.0208576900000015</v>
      </c>
      <c r="S57" s="451">
        <v>8.8296510700000006</v>
      </c>
      <c r="T57" s="452">
        <v>8.8405567400000002</v>
      </c>
      <c r="U57" s="646" t="s">
        <v>422</v>
      </c>
      <c r="V57" s="682"/>
      <c r="W57" s="682"/>
      <c r="X57" s="682"/>
      <c r="Y57" s="682"/>
    </row>
    <row r="58" spans="2:28" s="677" customFormat="1" ht="26.25" customHeight="1" x14ac:dyDescent="0.2">
      <c r="B58" s="402" t="s">
        <v>245</v>
      </c>
      <c r="C58" s="524">
        <v>222.19502775999999</v>
      </c>
      <c r="D58" s="524">
        <v>368.73850677000001</v>
      </c>
      <c r="E58" s="524">
        <v>1851.6774685800001</v>
      </c>
      <c r="F58" s="524">
        <v>285.74134322999998</v>
      </c>
      <c r="G58" s="524">
        <v>4950.0465096499993</v>
      </c>
      <c r="H58" s="567">
        <v>2948.5836330800003</v>
      </c>
      <c r="I58" s="453">
        <v>4935.7854912799994</v>
      </c>
      <c r="J58" s="451">
        <v>5167.3338974599992</v>
      </c>
      <c r="K58" s="451">
        <v>5257.4520668800005</v>
      </c>
      <c r="L58" s="451">
        <v>10473.67182003</v>
      </c>
      <c r="M58" s="451">
        <v>13482.373303279999</v>
      </c>
      <c r="N58" s="451">
        <v>9635.1585038999983</v>
      </c>
      <c r="O58" s="451">
        <v>6410.3588761000001</v>
      </c>
      <c r="P58" s="451">
        <v>6642.6674983900002</v>
      </c>
      <c r="Q58" s="451">
        <v>3376.63123692</v>
      </c>
      <c r="R58" s="451">
        <v>2990.7465060299996</v>
      </c>
      <c r="S58" s="451">
        <v>2967.9338868799996</v>
      </c>
      <c r="T58" s="452">
        <v>2948.5836330800003</v>
      </c>
      <c r="U58" s="646" t="s">
        <v>460</v>
      </c>
      <c r="V58" s="682"/>
      <c r="W58" s="682"/>
      <c r="X58" s="682"/>
      <c r="Y58" s="682"/>
    </row>
    <row r="59" spans="2:28" s="677" customFormat="1" ht="26.25" customHeight="1" x14ac:dyDescent="0.2">
      <c r="B59" s="402" t="s">
        <v>246</v>
      </c>
      <c r="C59" s="524">
        <v>115126.83712642548</v>
      </c>
      <c r="D59" s="524">
        <v>114519.50721545707</v>
      </c>
      <c r="E59" s="524">
        <v>139450.11096387703</v>
      </c>
      <c r="F59" s="524">
        <v>114496.5616233482</v>
      </c>
      <c r="G59" s="524">
        <v>339582.8879457385</v>
      </c>
      <c r="H59" s="567">
        <v>731782.21201710601</v>
      </c>
      <c r="I59" s="453">
        <v>328824.88121806568</v>
      </c>
      <c r="J59" s="451">
        <v>412766.76364572666</v>
      </c>
      <c r="K59" s="451">
        <v>414219.77057304519</v>
      </c>
      <c r="L59" s="451">
        <v>803366.39795063878</v>
      </c>
      <c r="M59" s="451">
        <v>798767.1896158884</v>
      </c>
      <c r="N59" s="451">
        <v>705505.12303954037</v>
      </c>
      <c r="O59" s="451">
        <v>696674.22905297927</v>
      </c>
      <c r="P59" s="451">
        <v>687703.63213398284</v>
      </c>
      <c r="Q59" s="451">
        <v>690937.14780159818</v>
      </c>
      <c r="R59" s="451">
        <v>693028.86110177077</v>
      </c>
      <c r="S59" s="451">
        <v>681962.14636491588</v>
      </c>
      <c r="T59" s="452">
        <v>731782.21201710601</v>
      </c>
      <c r="U59" s="646" t="s">
        <v>423</v>
      </c>
      <c r="V59" s="682"/>
      <c r="W59" s="682"/>
      <c r="X59" s="682"/>
      <c r="Y59" s="682"/>
    </row>
    <row r="60" spans="2:28" s="677" customFormat="1" ht="26.25" customHeight="1" x14ac:dyDescent="0.2">
      <c r="B60" s="402" t="s">
        <v>227</v>
      </c>
      <c r="C60" s="524">
        <v>4389.6323525259813</v>
      </c>
      <c r="D60" s="524">
        <v>3960.2638191286214</v>
      </c>
      <c r="E60" s="524">
        <v>3758.2336708471785</v>
      </c>
      <c r="F60" s="524">
        <v>5756.1969128833025</v>
      </c>
      <c r="G60" s="524">
        <v>25976.018511461236</v>
      </c>
      <c r="H60" s="567">
        <v>38189.295908805056</v>
      </c>
      <c r="I60" s="453">
        <v>28440.380585589955</v>
      </c>
      <c r="J60" s="451">
        <v>25308.601265855126</v>
      </c>
      <c r="K60" s="451">
        <v>47407.994625142637</v>
      </c>
      <c r="L60" s="451">
        <v>129481.22467733979</v>
      </c>
      <c r="M60" s="451">
        <v>113017.49229725437</v>
      </c>
      <c r="N60" s="451">
        <v>67380.732742232693</v>
      </c>
      <c r="O60" s="451">
        <v>57415.581869338865</v>
      </c>
      <c r="P60" s="451">
        <v>62817.03345909153</v>
      </c>
      <c r="Q60" s="451">
        <v>57097.857761954896</v>
      </c>
      <c r="R60" s="451">
        <v>56013.559783963261</v>
      </c>
      <c r="S60" s="451">
        <v>53798.946566709659</v>
      </c>
      <c r="T60" s="452">
        <v>38189.295908805056</v>
      </c>
      <c r="U60" s="646" t="s">
        <v>312</v>
      </c>
      <c r="V60" s="682"/>
      <c r="W60" s="682"/>
      <c r="X60" s="682"/>
      <c r="Y60" s="682"/>
    </row>
    <row r="61" spans="2:28" s="625" customFormat="1" ht="9.9499999999999993" customHeight="1" x14ac:dyDescent="0.2">
      <c r="B61" s="401"/>
      <c r="C61" s="524"/>
      <c r="D61" s="524"/>
      <c r="E61" s="524"/>
      <c r="F61" s="524"/>
      <c r="G61" s="524"/>
      <c r="H61" s="567"/>
      <c r="I61" s="453"/>
      <c r="J61" s="451"/>
      <c r="K61" s="451"/>
      <c r="L61" s="451"/>
      <c r="M61" s="451"/>
      <c r="N61" s="451"/>
      <c r="O61" s="451"/>
      <c r="P61" s="451"/>
      <c r="Q61" s="451"/>
      <c r="R61" s="451"/>
      <c r="S61" s="451"/>
      <c r="T61" s="452"/>
      <c r="U61" s="692"/>
      <c r="V61" s="682"/>
      <c r="W61" s="682"/>
      <c r="X61" s="682"/>
      <c r="Y61" s="682"/>
      <c r="Z61" s="650"/>
      <c r="AA61" s="650"/>
      <c r="AB61" s="650"/>
    </row>
    <row r="62" spans="2:28" s="677" customFormat="1" ht="30.75" x14ac:dyDescent="0.2">
      <c r="B62" s="401" t="s">
        <v>578</v>
      </c>
      <c r="C62" s="521">
        <v>0</v>
      </c>
      <c r="D62" s="521">
        <v>0</v>
      </c>
      <c r="E62" s="521">
        <v>0</v>
      </c>
      <c r="F62" s="521">
        <v>0</v>
      </c>
      <c r="G62" s="521">
        <v>0</v>
      </c>
      <c r="H62" s="563">
        <v>0</v>
      </c>
      <c r="I62" s="456">
        <v>0</v>
      </c>
      <c r="J62" s="454">
        <v>0</v>
      </c>
      <c r="K62" s="454">
        <v>0</v>
      </c>
      <c r="L62" s="454">
        <v>0</v>
      </c>
      <c r="M62" s="454">
        <v>0</v>
      </c>
      <c r="N62" s="454">
        <v>0</v>
      </c>
      <c r="O62" s="454">
        <v>0</v>
      </c>
      <c r="P62" s="454">
        <v>0</v>
      </c>
      <c r="Q62" s="454">
        <v>0</v>
      </c>
      <c r="R62" s="454">
        <v>0</v>
      </c>
      <c r="S62" s="454">
        <v>0</v>
      </c>
      <c r="T62" s="455">
        <v>0</v>
      </c>
      <c r="U62" s="691" t="s">
        <v>378</v>
      </c>
      <c r="V62" s="682"/>
      <c r="W62" s="682"/>
      <c r="X62" s="682"/>
      <c r="Y62" s="682"/>
    </row>
    <row r="63" spans="2:28" s="625" customFormat="1" ht="9.9499999999999993" customHeight="1" x14ac:dyDescent="0.2">
      <c r="B63" s="401"/>
      <c r="C63" s="524"/>
      <c r="D63" s="524"/>
      <c r="E63" s="524"/>
      <c r="F63" s="524"/>
      <c r="G63" s="524"/>
      <c r="H63" s="567"/>
      <c r="I63" s="453"/>
      <c r="J63" s="451"/>
      <c r="K63" s="451"/>
      <c r="L63" s="451"/>
      <c r="M63" s="451"/>
      <c r="N63" s="451"/>
      <c r="O63" s="451"/>
      <c r="P63" s="451"/>
      <c r="Q63" s="451"/>
      <c r="R63" s="451"/>
      <c r="S63" s="451"/>
      <c r="T63" s="452"/>
      <c r="U63" s="692"/>
      <c r="V63" s="682"/>
      <c r="W63" s="682"/>
      <c r="X63" s="682"/>
      <c r="Y63" s="682"/>
      <c r="Z63" s="650"/>
      <c r="AA63" s="650"/>
      <c r="AB63" s="650"/>
    </row>
    <row r="64" spans="2:28" s="677" customFormat="1" ht="30.75" x14ac:dyDescent="0.2">
      <c r="B64" s="401" t="s">
        <v>190</v>
      </c>
      <c r="C64" s="521">
        <v>31039.396673110801</v>
      </c>
      <c r="D64" s="521">
        <v>15153.782204498199</v>
      </c>
      <c r="E64" s="521">
        <v>24763.608441730004</v>
      </c>
      <c r="F64" s="521">
        <v>16023.468528470001</v>
      </c>
      <c r="G64" s="521">
        <v>32939.236445139999</v>
      </c>
      <c r="H64" s="563">
        <v>99915.367395990019</v>
      </c>
      <c r="I64" s="456">
        <v>22280.812258929993</v>
      </c>
      <c r="J64" s="454">
        <v>23743.49296154</v>
      </c>
      <c r="K64" s="454">
        <v>27601.925840919997</v>
      </c>
      <c r="L64" s="454">
        <v>50032.224105730005</v>
      </c>
      <c r="M64" s="454">
        <v>47223.763232779995</v>
      </c>
      <c r="N64" s="454">
        <v>64265.853000030002</v>
      </c>
      <c r="O64" s="454">
        <v>66160.173065139999</v>
      </c>
      <c r="P64" s="454">
        <v>39536.173022620002</v>
      </c>
      <c r="Q64" s="454">
        <v>55832.472616830004</v>
      </c>
      <c r="R64" s="454">
        <v>49796.236801479994</v>
      </c>
      <c r="S64" s="454">
        <v>107756.32139626</v>
      </c>
      <c r="T64" s="455">
        <v>99915.367395990019</v>
      </c>
      <c r="U64" s="691" t="s">
        <v>62</v>
      </c>
      <c r="V64" s="682"/>
      <c r="W64" s="682"/>
      <c r="X64" s="682"/>
      <c r="Y64" s="682"/>
    </row>
    <row r="65" spans="2:28" s="625" customFormat="1" ht="9.9499999999999993" customHeight="1" x14ac:dyDescent="0.2">
      <c r="B65" s="401"/>
      <c r="C65" s="524"/>
      <c r="D65" s="524"/>
      <c r="E65" s="524"/>
      <c r="F65" s="524"/>
      <c r="G65" s="524"/>
      <c r="H65" s="567"/>
      <c r="I65" s="453"/>
      <c r="J65" s="451"/>
      <c r="K65" s="451"/>
      <c r="L65" s="451"/>
      <c r="M65" s="451"/>
      <c r="N65" s="451"/>
      <c r="O65" s="451"/>
      <c r="P65" s="451"/>
      <c r="Q65" s="451"/>
      <c r="R65" s="451"/>
      <c r="S65" s="451"/>
      <c r="T65" s="452"/>
      <c r="U65" s="692"/>
      <c r="V65" s="682"/>
      <c r="W65" s="682"/>
      <c r="X65" s="682"/>
      <c r="Y65" s="682"/>
      <c r="Z65" s="650"/>
      <c r="AA65" s="650"/>
      <c r="AB65" s="650"/>
    </row>
    <row r="66" spans="2:28" s="677" customFormat="1" ht="30.75" x14ac:dyDescent="0.2">
      <c r="B66" s="401" t="s">
        <v>153</v>
      </c>
      <c r="C66" s="521">
        <v>53219.492796462</v>
      </c>
      <c r="D66" s="521">
        <v>46859.808067545702</v>
      </c>
      <c r="E66" s="521">
        <v>64387.912107048011</v>
      </c>
      <c r="F66" s="521">
        <v>279740.22537769401</v>
      </c>
      <c r="G66" s="521">
        <v>518911.52767778398</v>
      </c>
      <c r="H66" s="563">
        <v>761813.2438370242</v>
      </c>
      <c r="I66" s="456">
        <v>485773.29191296769</v>
      </c>
      <c r="J66" s="454">
        <v>440604.9062696161</v>
      </c>
      <c r="K66" s="454">
        <v>436140.58564452332</v>
      </c>
      <c r="L66" s="454">
        <v>741613.13750840188</v>
      </c>
      <c r="M66" s="454">
        <v>742822.8791293843</v>
      </c>
      <c r="N66" s="454">
        <v>773099.33952081727</v>
      </c>
      <c r="O66" s="454">
        <v>769977.32217805379</v>
      </c>
      <c r="P66" s="454">
        <v>766891.66257514211</v>
      </c>
      <c r="Q66" s="454">
        <v>773959.50055761856</v>
      </c>
      <c r="R66" s="454">
        <v>770264.38965346408</v>
      </c>
      <c r="S66" s="454">
        <v>769704.59380903561</v>
      </c>
      <c r="T66" s="455">
        <v>761813.2438370242</v>
      </c>
      <c r="U66" s="691" t="s">
        <v>63</v>
      </c>
      <c r="V66" s="682"/>
      <c r="W66" s="682"/>
      <c r="X66" s="682"/>
      <c r="Y66" s="682"/>
    </row>
    <row r="67" spans="2:28" s="625" customFormat="1" ht="9.9499999999999993" customHeight="1" x14ac:dyDescent="0.2">
      <c r="B67" s="401"/>
      <c r="C67" s="524"/>
      <c r="D67" s="524"/>
      <c r="E67" s="524"/>
      <c r="F67" s="524"/>
      <c r="G67" s="524"/>
      <c r="H67" s="567"/>
      <c r="I67" s="453"/>
      <c r="J67" s="451"/>
      <c r="K67" s="451"/>
      <c r="L67" s="451"/>
      <c r="M67" s="451"/>
      <c r="N67" s="451"/>
      <c r="O67" s="451"/>
      <c r="P67" s="451"/>
      <c r="Q67" s="451"/>
      <c r="R67" s="451"/>
      <c r="S67" s="451"/>
      <c r="T67" s="452"/>
      <c r="U67" s="692"/>
      <c r="V67" s="682"/>
      <c r="W67" s="682"/>
      <c r="X67" s="682"/>
      <c r="Y67" s="682"/>
      <c r="Z67" s="650"/>
      <c r="AA67" s="650"/>
      <c r="AB67" s="650"/>
    </row>
    <row r="68" spans="2:28" s="677" customFormat="1" ht="30.75" x14ac:dyDescent="0.2">
      <c r="B68" s="401" t="s">
        <v>209</v>
      </c>
      <c r="C68" s="521">
        <v>11264.62901325573</v>
      </c>
      <c r="D68" s="521">
        <v>20294.161058448288</v>
      </c>
      <c r="E68" s="521">
        <v>37792.961971619225</v>
      </c>
      <c r="F68" s="521">
        <v>50212.538025059315</v>
      </c>
      <c r="G68" s="521">
        <v>101464.3998484004</v>
      </c>
      <c r="H68" s="563">
        <v>126345.33896605692</v>
      </c>
      <c r="I68" s="456">
        <v>156483.93447110869</v>
      </c>
      <c r="J68" s="454">
        <v>105017.41354060896</v>
      </c>
      <c r="K68" s="454">
        <v>88863.669125086933</v>
      </c>
      <c r="L68" s="454">
        <v>168683.95345452087</v>
      </c>
      <c r="M68" s="454">
        <v>176925.69035812895</v>
      </c>
      <c r="N68" s="454">
        <v>189050.37580909138</v>
      </c>
      <c r="O68" s="454">
        <v>207893.15316878434</v>
      </c>
      <c r="P68" s="454">
        <v>204422.73854034281</v>
      </c>
      <c r="Q68" s="454">
        <v>194273.29340061441</v>
      </c>
      <c r="R68" s="454">
        <v>170840.75878278282</v>
      </c>
      <c r="S68" s="454">
        <v>171630.98412480211</v>
      </c>
      <c r="T68" s="455">
        <v>126345.33896605692</v>
      </c>
      <c r="U68" s="691" t="s">
        <v>1</v>
      </c>
      <c r="V68" s="682"/>
      <c r="W68" s="682"/>
      <c r="X68" s="682"/>
      <c r="Y68" s="682"/>
    </row>
    <row r="69" spans="2:28" s="625" customFormat="1" ht="9.9499999999999993" customHeight="1" x14ac:dyDescent="0.2">
      <c r="B69" s="401"/>
      <c r="C69" s="524"/>
      <c r="D69" s="524"/>
      <c r="E69" s="524"/>
      <c r="F69" s="524"/>
      <c r="G69" s="524"/>
      <c r="H69" s="567"/>
      <c r="I69" s="453"/>
      <c r="J69" s="451"/>
      <c r="K69" s="451"/>
      <c r="L69" s="451"/>
      <c r="M69" s="451"/>
      <c r="N69" s="451"/>
      <c r="O69" s="451"/>
      <c r="P69" s="451"/>
      <c r="Q69" s="451"/>
      <c r="R69" s="451"/>
      <c r="S69" s="451"/>
      <c r="T69" s="452"/>
      <c r="U69" s="692"/>
      <c r="V69" s="682"/>
      <c r="W69" s="682"/>
      <c r="X69" s="682"/>
      <c r="Y69" s="682"/>
      <c r="Z69" s="650"/>
      <c r="AA69" s="650"/>
      <c r="AB69" s="650"/>
    </row>
    <row r="70" spans="2:28" s="677" customFormat="1" ht="30.75" x14ac:dyDescent="0.2">
      <c r="B70" s="401" t="s">
        <v>579</v>
      </c>
      <c r="C70" s="521">
        <v>80210.69372807999</v>
      </c>
      <c r="D70" s="521">
        <v>84268.51320496999</v>
      </c>
      <c r="E70" s="521">
        <v>144864.15185352004</v>
      </c>
      <c r="F70" s="521">
        <v>111383.47119726001</v>
      </c>
      <c r="G70" s="521">
        <v>396663.88924007997</v>
      </c>
      <c r="H70" s="563">
        <v>730131.62343227991</v>
      </c>
      <c r="I70" s="456">
        <v>409352.72498235008</v>
      </c>
      <c r="J70" s="454">
        <v>416227.11058332003</v>
      </c>
      <c r="K70" s="454">
        <v>418631.89520585001</v>
      </c>
      <c r="L70" s="454">
        <v>872647.93471736996</v>
      </c>
      <c r="M70" s="454">
        <v>885902.05092282011</v>
      </c>
      <c r="N70" s="454">
        <v>800145.54141406016</v>
      </c>
      <c r="O70" s="454">
        <v>768082.34153709013</v>
      </c>
      <c r="P70" s="454">
        <v>793352.2985436701</v>
      </c>
      <c r="Q70" s="454">
        <v>768950.80722836999</v>
      </c>
      <c r="R70" s="454">
        <v>814922.11043142003</v>
      </c>
      <c r="S70" s="454">
        <v>830624.50742108002</v>
      </c>
      <c r="T70" s="455">
        <v>730131.62343227991</v>
      </c>
      <c r="U70" s="691" t="s">
        <v>379</v>
      </c>
      <c r="V70" s="682"/>
      <c r="W70" s="682"/>
      <c r="X70" s="682"/>
      <c r="Y70" s="682"/>
    </row>
    <row r="71" spans="2:28" s="625" customFormat="1" ht="9.9499999999999993" customHeight="1" x14ac:dyDescent="0.2">
      <c r="B71" s="401"/>
      <c r="C71" s="524"/>
      <c r="D71" s="524"/>
      <c r="E71" s="524"/>
      <c r="F71" s="524"/>
      <c r="G71" s="524"/>
      <c r="H71" s="567"/>
      <c r="I71" s="453"/>
      <c r="J71" s="451"/>
      <c r="K71" s="451"/>
      <c r="L71" s="451"/>
      <c r="M71" s="451"/>
      <c r="N71" s="451"/>
      <c r="O71" s="451"/>
      <c r="P71" s="451"/>
      <c r="Q71" s="451"/>
      <c r="R71" s="451"/>
      <c r="S71" s="451"/>
      <c r="T71" s="452"/>
      <c r="U71" s="692"/>
      <c r="V71" s="682"/>
      <c r="W71" s="682"/>
      <c r="X71" s="682"/>
      <c r="Y71" s="682"/>
      <c r="Z71" s="650"/>
      <c r="AA71" s="650"/>
      <c r="AB71" s="650"/>
    </row>
    <row r="72" spans="2:28" s="677" customFormat="1" ht="30.75" x14ac:dyDescent="0.2">
      <c r="B72" s="401" t="s">
        <v>155</v>
      </c>
      <c r="C72" s="521">
        <v>80920.998285029113</v>
      </c>
      <c r="D72" s="521">
        <v>77539.952038599047</v>
      </c>
      <c r="E72" s="521">
        <v>85029.60666596111</v>
      </c>
      <c r="F72" s="521">
        <v>98945.085709605322</v>
      </c>
      <c r="G72" s="521">
        <v>247294.1780205027</v>
      </c>
      <c r="H72" s="563">
        <v>499019.60815708141</v>
      </c>
      <c r="I72" s="456">
        <v>251634.07364309381</v>
      </c>
      <c r="J72" s="454">
        <v>255661.20507404461</v>
      </c>
      <c r="K72" s="454">
        <v>264152.57777823939</v>
      </c>
      <c r="L72" s="454">
        <v>435109.9908735255</v>
      </c>
      <c r="M72" s="454">
        <v>444243.80537131848</v>
      </c>
      <c r="N72" s="454">
        <v>454466.65499628475</v>
      </c>
      <c r="O72" s="454">
        <v>459267.62388826691</v>
      </c>
      <c r="P72" s="454">
        <v>472697.60816098889</v>
      </c>
      <c r="Q72" s="454">
        <v>469356.1297837203</v>
      </c>
      <c r="R72" s="454">
        <v>482639.61934049637</v>
      </c>
      <c r="S72" s="454">
        <v>498446.51608495711</v>
      </c>
      <c r="T72" s="455">
        <v>499019.60815708141</v>
      </c>
      <c r="U72" s="691" t="s">
        <v>194</v>
      </c>
      <c r="V72" s="682"/>
      <c r="W72" s="682"/>
      <c r="X72" s="682"/>
      <c r="Y72" s="682"/>
    </row>
    <row r="73" spans="2:28" s="625" customFormat="1" ht="9" customHeight="1" x14ac:dyDescent="0.2">
      <c r="B73" s="401"/>
      <c r="C73" s="524"/>
      <c r="D73" s="524"/>
      <c r="E73" s="524"/>
      <c r="F73" s="524"/>
      <c r="G73" s="524"/>
      <c r="H73" s="567"/>
      <c r="I73" s="453"/>
      <c r="J73" s="451"/>
      <c r="K73" s="451"/>
      <c r="L73" s="451"/>
      <c r="M73" s="451"/>
      <c r="N73" s="451"/>
      <c r="O73" s="451"/>
      <c r="P73" s="451"/>
      <c r="Q73" s="451"/>
      <c r="R73" s="451"/>
      <c r="S73" s="451"/>
      <c r="T73" s="452"/>
      <c r="U73" s="692"/>
      <c r="V73" s="682"/>
      <c r="W73" s="682"/>
      <c r="X73" s="682"/>
      <c r="Y73" s="682"/>
      <c r="Z73" s="650"/>
      <c r="AA73" s="650"/>
      <c r="AB73" s="650"/>
    </row>
    <row r="74" spans="2:28" s="677" customFormat="1" ht="30.75" x14ac:dyDescent="0.2">
      <c r="B74" s="401" t="s">
        <v>210</v>
      </c>
      <c r="C74" s="521">
        <v>38703.414154771119</v>
      </c>
      <c r="D74" s="521">
        <v>39782.445384580074</v>
      </c>
      <c r="E74" s="521">
        <v>41430.136592889772</v>
      </c>
      <c r="F74" s="521">
        <v>58516.778156883716</v>
      </c>
      <c r="G74" s="521">
        <v>144781.56603538818</v>
      </c>
      <c r="H74" s="563">
        <v>298823.73721102893</v>
      </c>
      <c r="I74" s="456">
        <v>148985.50408004885</v>
      </c>
      <c r="J74" s="454">
        <v>152827.26270246314</v>
      </c>
      <c r="K74" s="454">
        <v>155669.44105367493</v>
      </c>
      <c r="L74" s="454">
        <v>282242.35403069999</v>
      </c>
      <c r="M74" s="454">
        <v>283068.24860893667</v>
      </c>
      <c r="N74" s="454">
        <v>278220.51020208251</v>
      </c>
      <c r="O74" s="454">
        <v>275526.85905001953</v>
      </c>
      <c r="P74" s="454">
        <v>276815.35304099333</v>
      </c>
      <c r="Q74" s="454">
        <v>276760.3494232315</v>
      </c>
      <c r="R74" s="454">
        <v>277736.49030463264</v>
      </c>
      <c r="S74" s="454">
        <v>281073.36170467577</v>
      </c>
      <c r="T74" s="455">
        <v>298823.73721102893</v>
      </c>
      <c r="U74" s="691" t="s">
        <v>2</v>
      </c>
      <c r="V74" s="682"/>
      <c r="W74" s="682"/>
      <c r="X74" s="682"/>
      <c r="Y74" s="682"/>
    </row>
    <row r="75" spans="2:28" s="348" customFormat="1" ht="31.5" thickBot="1" x14ac:dyDescent="0.75">
      <c r="B75" s="688"/>
      <c r="C75" s="350"/>
      <c r="D75" s="350"/>
      <c r="E75" s="354"/>
      <c r="F75" s="354"/>
      <c r="G75" s="354"/>
      <c r="H75" s="1005"/>
      <c r="I75" s="351"/>
      <c r="J75" s="352"/>
      <c r="K75" s="352"/>
      <c r="L75" s="352"/>
      <c r="M75" s="352"/>
      <c r="N75" s="352"/>
      <c r="O75" s="352"/>
      <c r="P75" s="352"/>
      <c r="Q75" s="352"/>
      <c r="R75" s="352"/>
      <c r="S75" s="352"/>
      <c r="T75" s="353"/>
      <c r="U75" s="355"/>
      <c r="V75" s="349"/>
      <c r="X75" s="349"/>
      <c r="Y75" s="349"/>
    </row>
    <row r="76" spans="2:28" ht="14.25" customHeight="1" thickTop="1" x14ac:dyDescent="0.65">
      <c r="C76" s="153"/>
      <c r="D76" s="153"/>
      <c r="E76" s="153"/>
      <c r="F76" s="153"/>
      <c r="G76" s="153"/>
      <c r="H76" s="153"/>
      <c r="I76" s="153"/>
      <c r="J76" s="153"/>
      <c r="K76" s="153"/>
      <c r="L76" s="153"/>
      <c r="M76" s="153"/>
      <c r="N76" s="153"/>
      <c r="O76" s="153"/>
      <c r="P76" s="153"/>
      <c r="Q76" s="153"/>
      <c r="R76" s="153"/>
      <c r="S76" s="153"/>
      <c r="T76" s="153"/>
      <c r="V76" s="157"/>
      <c r="Y76" s="157"/>
    </row>
    <row r="77" spans="2:28" s="197" customFormat="1" ht="22.5" x14ac:dyDescent="0.5">
      <c r="B77" s="197" t="s">
        <v>759</v>
      </c>
      <c r="U77" s="327" t="s">
        <v>761</v>
      </c>
    </row>
    <row r="78" spans="2:28" s="70" customFormat="1" x14ac:dyDescent="0.5">
      <c r="B78" s="41"/>
      <c r="U78" s="146"/>
    </row>
    <row r="79" spans="2:28" s="70" customFormat="1" x14ac:dyDescent="0.5">
      <c r="B79" s="41"/>
      <c r="U79" s="146"/>
    </row>
    <row r="80" spans="2:28" s="70" customFormat="1" ht="18.75" x14ac:dyDescent="0.45">
      <c r="B80" s="74"/>
    </row>
    <row r="81" spans="1:21" s="151" customFormat="1" ht="21.75" customHeight="1" x14ac:dyDescent="0.65">
      <c r="C81" s="154"/>
      <c r="D81" s="154"/>
      <c r="E81" s="154"/>
      <c r="F81" s="154"/>
      <c r="G81" s="154"/>
      <c r="H81" s="154"/>
      <c r="I81" s="959"/>
      <c r="J81" s="959"/>
      <c r="K81" s="959"/>
      <c r="L81" s="959"/>
      <c r="M81" s="959"/>
      <c r="N81" s="959"/>
      <c r="O81" s="959"/>
      <c r="P81" s="959"/>
      <c r="Q81" s="959"/>
      <c r="R81" s="959"/>
      <c r="S81" s="959"/>
      <c r="T81" s="959"/>
    </row>
    <row r="82" spans="1:21" ht="21.75" customHeight="1" x14ac:dyDescent="0.65">
      <c r="I82" s="959"/>
      <c r="J82" s="959"/>
      <c r="K82" s="959"/>
      <c r="L82" s="959"/>
      <c r="M82" s="959"/>
      <c r="N82" s="959"/>
      <c r="O82" s="959"/>
      <c r="P82" s="959"/>
      <c r="Q82" s="959"/>
      <c r="R82" s="959"/>
      <c r="S82" s="959"/>
      <c r="T82" s="959"/>
      <c r="U82" s="152"/>
    </row>
    <row r="83" spans="1:21" ht="21.75" customHeight="1" x14ac:dyDescent="0.65">
      <c r="C83" s="155"/>
      <c r="D83" s="155"/>
      <c r="E83" s="155"/>
      <c r="F83" s="155"/>
      <c r="G83" s="155"/>
      <c r="H83" s="155"/>
      <c r="I83" s="959"/>
      <c r="J83" s="959"/>
      <c r="K83" s="959"/>
      <c r="L83" s="959"/>
      <c r="M83" s="959"/>
      <c r="N83" s="959"/>
      <c r="O83" s="959"/>
      <c r="P83" s="959"/>
      <c r="Q83" s="959"/>
      <c r="R83" s="959"/>
      <c r="S83" s="959"/>
      <c r="T83" s="959"/>
      <c r="U83" s="152"/>
    </row>
    <row r="84" spans="1:21" s="151" customFormat="1" ht="21.75" customHeight="1" x14ac:dyDescent="0.65">
      <c r="A84" s="152"/>
      <c r="I84" s="959"/>
      <c r="J84" s="959"/>
      <c r="K84" s="959"/>
      <c r="L84" s="959"/>
      <c r="M84" s="959"/>
      <c r="N84" s="959"/>
      <c r="O84" s="959"/>
      <c r="P84" s="959"/>
      <c r="Q84" s="959"/>
      <c r="R84" s="959"/>
      <c r="S84" s="959"/>
      <c r="T84" s="959"/>
    </row>
    <row r="85" spans="1:21" ht="21.75" customHeight="1" x14ac:dyDescent="0.65">
      <c r="I85" s="959"/>
      <c r="J85" s="959"/>
      <c r="K85" s="959"/>
      <c r="L85" s="959"/>
      <c r="M85" s="959"/>
      <c r="N85" s="959"/>
      <c r="O85" s="959"/>
      <c r="P85" s="959"/>
      <c r="Q85" s="959"/>
      <c r="R85" s="959"/>
      <c r="S85" s="959"/>
      <c r="T85" s="959"/>
      <c r="U85" s="152"/>
    </row>
    <row r="86" spans="1:21" ht="21.75" customHeight="1" x14ac:dyDescent="0.65">
      <c r="I86" s="959"/>
      <c r="J86" s="959"/>
      <c r="K86" s="959"/>
      <c r="L86" s="959"/>
      <c r="M86" s="959"/>
      <c r="N86" s="959"/>
      <c r="O86" s="959"/>
      <c r="P86" s="959"/>
      <c r="Q86" s="959"/>
      <c r="R86" s="959"/>
      <c r="S86" s="959"/>
      <c r="T86" s="959"/>
      <c r="U86" s="152"/>
    </row>
    <row r="87" spans="1:21" ht="21.75" customHeight="1" x14ac:dyDescent="0.65">
      <c r="I87" s="959"/>
      <c r="J87" s="959"/>
      <c r="K87" s="959"/>
      <c r="L87" s="959"/>
      <c r="M87" s="959"/>
      <c r="N87" s="959"/>
      <c r="O87" s="959"/>
      <c r="P87" s="959"/>
      <c r="Q87" s="959"/>
      <c r="R87" s="959"/>
      <c r="S87" s="959"/>
      <c r="T87" s="959"/>
      <c r="U87" s="152"/>
    </row>
    <row r="88" spans="1:21" ht="21.75" customHeight="1" x14ac:dyDescent="0.65">
      <c r="I88" s="959"/>
      <c r="J88" s="959"/>
      <c r="K88" s="959"/>
      <c r="L88" s="959"/>
      <c r="M88" s="959"/>
      <c r="N88" s="959"/>
      <c r="O88" s="959"/>
      <c r="P88" s="959"/>
      <c r="Q88" s="959"/>
      <c r="R88" s="959"/>
      <c r="S88" s="959"/>
      <c r="T88" s="959"/>
      <c r="U88" s="152"/>
    </row>
    <row r="89" spans="1:21" ht="21.75" customHeight="1" x14ac:dyDescent="0.65">
      <c r="I89" s="959"/>
      <c r="J89" s="959"/>
      <c r="K89" s="959"/>
      <c r="L89" s="959"/>
      <c r="M89" s="959"/>
      <c r="N89" s="959"/>
      <c r="O89" s="959"/>
      <c r="P89" s="959"/>
      <c r="Q89" s="959"/>
      <c r="R89" s="959"/>
      <c r="S89" s="959"/>
      <c r="T89" s="959"/>
      <c r="U89" s="152"/>
    </row>
    <row r="90" spans="1:21" ht="21.75" customHeight="1" x14ac:dyDescent="0.65">
      <c r="I90" s="959"/>
      <c r="J90" s="959"/>
      <c r="K90" s="959"/>
      <c r="L90" s="959"/>
      <c r="M90" s="959"/>
      <c r="N90" s="959"/>
      <c r="O90" s="959"/>
      <c r="P90" s="959"/>
      <c r="Q90" s="959"/>
      <c r="R90" s="959"/>
      <c r="S90" s="959"/>
      <c r="T90" s="959"/>
      <c r="U90" s="152"/>
    </row>
    <row r="91" spans="1:21" ht="21.75" customHeight="1" x14ac:dyDescent="0.65">
      <c r="I91" s="959"/>
      <c r="J91" s="959"/>
      <c r="K91" s="959"/>
      <c r="L91" s="959"/>
      <c r="M91" s="959"/>
      <c r="N91" s="959"/>
      <c r="O91" s="959"/>
      <c r="P91" s="959"/>
      <c r="Q91" s="959"/>
      <c r="R91" s="959"/>
      <c r="S91" s="959"/>
      <c r="T91" s="959"/>
      <c r="U91" s="152"/>
    </row>
    <row r="92" spans="1:21" ht="21.75" customHeight="1" x14ac:dyDescent="0.65">
      <c r="I92" s="959"/>
      <c r="J92" s="959"/>
      <c r="K92" s="959"/>
      <c r="L92" s="959"/>
      <c r="M92" s="959"/>
      <c r="N92" s="959"/>
      <c r="O92" s="959"/>
      <c r="P92" s="959"/>
      <c r="Q92" s="959"/>
      <c r="R92" s="959"/>
      <c r="S92" s="959"/>
      <c r="T92" s="959"/>
      <c r="U92" s="152"/>
    </row>
    <row r="93" spans="1:21" ht="21.75" customHeight="1" x14ac:dyDescent="0.65">
      <c r="I93" s="959"/>
      <c r="J93" s="959"/>
      <c r="K93" s="959"/>
      <c r="L93" s="959"/>
      <c r="M93" s="959"/>
      <c r="N93" s="959"/>
      <c r="O93" s="959"/>
      <c r="P93" s="959"/>
      <c r="Q93" s="959"/>
      <c r="R93" s="959"/>
      <c r="S93" s="959"/>
      <c r="T93" s="959"/>
      <c r="U93" s="152"/>
    </row>
    <row r="94" spans="1:21" ht="21.75" customHeight="1" x14ac:dyDescent="0.65">
      <c r="I94" s="959"/>
      <c r="J94" s="959"/>
      <c r="K94" s="959"/>
      <c r="L94" s="959"/>
      <c r="M94" s="959"/>
      <c r="N94" s="959"/>
      <c r="O94" s="959"/>
      <c r="P94" s="959"/>
      <c r="Q94" s="959"/>
      <c r="R94" s="959"/>
      <c r="S94" s="959"/>
      <c r="T94" s="959"/>
      <c r="U94" s="152"/>
    </row>
    <row r="95" spans="1:21" ht="21.75" customHeight="1" x14ac:dyDescent="0.65">
      <c r="I95" s="959"/>
      <c r="J95" s="959"/>
      <c r="K95" s="959"/>
      <c r="L95" s="959"/>
      <c r="M95" s="959"/>
      <c r="N95" s="959"/>
      <c r="O95" s="959"/>
      <c r="P95" s="959"/>
      <c r="Q95" s="959"/>
      <c r="R95" s="959"/>
      <c r="S95" s="959"/>
      <c r="T95" s="959"/>
      <c r="U95" s="152"/>
    </row>
    <row r="96" spans="1:21" ht="21.75" customHeight="1" x14ac:dyDescent="0.65">
      <c r="I96" s="959"/>
      <c r="J96" s="959"/>
      <c r="K96" s="959"/>
      <c r="L96" s="959"/>
      <c r="M96" s="959"/>
      <c r="N96" s="959"/>
      <c r="O96" s="959"/>
      <c r="P96" s="959"/>
      <c r="Q96" s="959"/>
      <c r="R96" s="959"/>
      <c r="S96" s="959"/>
      <c r="T96" s="959"/>
      <c r="U96" s="152"/>
    </row>
    <row r="97" spans="9:20" s="152" customFormat="1" ht="21.75" customHeight="1" x14ac:dyDescent="0.65">
      <c r="I97" s="959"/>
      <c r="J97" s="959"/>
      <c r="K97" s="959"/>
      <c r="L97" s="959"/>
      <c r="M97" s="959"/>
      <c r="N97" s="959"/>
      <c r="O97" s="959"/>
      <c r="P97" s="959"/>
      <c r="Q97" s="959"/>
      <c r="R97" s="959"/>
      <c r="S97" s="959"/>
      <c r="T97" s="959"/>
    </row>
    <row r="98" spans="9:20" s="152" customFormat="1" ht="21.75" customHeight="1" x14ac:dyDescent="0.65">
      <c r="I98" s="959"/>
      <c r="J98" s="959"/>
      <c r="K98" s="959"/>
      <c r="L98" s="959"/>
      <c r="M98" s="959"/>
      <c r="N98" s="959"/>
      <c r="O98" s="959"/>
      <c r="P98" s="959"/>
      <c r="Q98" s="959"/>
      <c r="R98" s="959"/>
      <c r="S98" s="959"/>
      <c r="T98" s="959"/>
    </row>
    <row r="99" spans="9:20" s="152" customFormat="1" ht="21.75" customHeight="1" x14ac:dyDescent="0.65">
      <c r="I99" s="959"/>
      <c r="J99" s="959"/>
      <c r="K99" s="959"/>
      <c r="L99" s="959"/>
      <c r="M99" s="959"/>
      <c r="N99" s="959"/>
      <c r="O99" s="959"/>
      <c r="P99" s="959"/>
      <c r="Q99" s="959"/>
      <c r="R99" s="959"/>
      <c r="S99" s="959"/>
      <c r="T99" s="959"/>
    </row>
    <row r="100" spans="9:20" s="152" customFormat="1" ht="21.75" customHeight="1" x14ac:dyDescent="0.65">
      <c r="I100" s="959"/>
      <c r="J100" s="959"/>
      <c r="K100" s="959"/>
      <c r="L100" s="959"/>
      <c r="M100" s="959"/>
      <c r="N100" s="959"/>
      <c r="O100" s="959"/>
      <c r="P100" s="959"/>
      <c r="Q100" s="959"/>
      <c r="R100" s="959"/>
      <c r="S100" s="959"/>
      <c r="T100" s="959"/>
    </row>
    <row r="101" spans="9:20" s="152" customFormat="1" ht="21.75" customHeight="1" x14ac:dyDescent="0.65">
      <c r="I101" s="959"/>
      <c r="J101" s="959"/>
      <c r="K101" s="959"/>
      <c r="L101" s="959"/>
      <c r="M101" s="959"/>
      <c r="N101" s="959"/>
      <c r="O101" s="959"/>
      <c r="P101" s="959"/>
      <c r="Q101" s="959"/>
      <c r="R101" s="959"/>
      <c r="S101" s="959"/>
      <c r="T101" s="959"/>
    </row>
    <row r="102" spans="9:20" s="152" customFormat="1" ht="21.75" customHeight="1" x14ac:dyDescent="0.65">
      <c r="I102" s="959"/>
      <c r="J102" s="959"/>
      <c r="K102" s="959"/>
      <c r="L102" s="959"/>
      <c r="M102" s="959"/>
      <c r="N102" s="959"/>
      <c r="O102" s="959"/>
      <c r="P102" s="959"/>
      <c r="Q102" s="959"/>
      <c r="R102" s="959"/>
      <c r="S102" s="959"/>
      <c r="T102" s="959"/>
    </row>
    <row r="103" spans="9:20" s="152" customFormat="1" ht="21.75" customHeight="1" x14ac:dyDescent="0.65">
      <c r="I103" s="959"/>
      <c r="J103" s="959"/>
      <c r="K103" s="959"/>
      <c r="L103" s="959"/>
      <c r="M103" s="959"/>
      <c r="N103" s="959"/>
      <c r="O103" s="959"/>
      <c r="P103" s="959"/>
      <c r="Q103" s="959"/>
      <c r="R103" s="959"/>
      <c r="S103" s="959"/>
      <c r="T103" s="959"/>
    </row>
    <row r="104" spans="9:20" s="152" customFormat="1" ht="21.75" customHeight="1" x14ac:dyDescent="0.65">
      <c r="I104" s="959"/>
      <c r="J104" s="959"/>
      <c r="K104" s="959"/>
      <c r="L104" s="959"/>
      <c r="M104" s="959"/>
      <c r="N104" s="959"/>
      <c r="O104" s="959"/>
      <c r="P104" s="959"/>
      <c r="Q104" s="959"/>
      <c r="R104" s="959"/>
      <c r="S104" s="959"/>
      <c r="T104" s="959"/>
    </row>
    <row r="105" spans="9:20" s="152" customFormat="1" ht="21.75" customHeight="1" x14ac:dyDescent="0.65">
      <c r="I105" s="959"/>
      <c r="J105" s="959"/>
      <c r="K105" s="959"/>
      <c r="L105" s="959"/>
      <c r="M105" s="959"/>
      <c r="N105" s="959"/>
      <c r="O105" s="959"/>
      <c r="P105" s="959"/>
      <c r="Q105" s="959"/>
      <c r="R105" s="959"/>
      <c r="S105" s="959"/>
      <c r="T105" s="959"/>
    </row>
    <row r="106" spans="9:20" s="152" customFormat="1" ht="21.75" customHeight="1" x14ac:dyDescent="0.65">
      <c r="I106" s="959"/>
      <c r="J106" s="959"/>
      <c r="K106" s="959"/>
      <c r="L106" s="959"/>
      <c r="M106" s="959"/>
      <c r="N106" s="959"/>
      <c r="O106" s="959"/>
      <c r="P106" s="959"/>
      <c r="Q106" s="959"/>
      <c r="R106" s="959"/>
      <c r="S106" s="959"/>
      <c r="T106" s="959"/>
    </row>
    <row r="107" spans="9:20" s="152" customFormat="1" ht="21.75" customHeight="1" x14ac:dyDescent="0.65">
      <c r="I107" s="959"/>
      <c r="J107" s="959"/>
      <c r="K107" s="959"/>
      <c r="L107" s="959"/>
      <c r="M107" s="959"/>
      <c r="N107" s="959"/>
      <c r="O107" s="959"/>
      <c r="P107" s="959"/>
      <c r="Q107" s="959"/>
      <c r="R107" s="959"/>
      <c r="S107" s="959"/>
      <c r="T107" s="959"/>
    </row>
    <row r="108" spans="9:20" s="152" customFormat="1" ht="21.75" customHeight="1" x14ac:dyDescent="0.65">
      <c r="I108" s="959"/>
      <c r="J108" s="959"/>
      <c r="K108" s="959"/>
      <c r="L108" s="959"/>
      <c r="M108" s="959"/>
      <c r="N108" s="959"/>
      <c r="O108" s="959"/>
      <c r="P108" s="959"/>
      <c r="Q108" s="959"/>
      <c r="R108" s="959"/>
      <c r="S108" s="959"/>
      <c r="T108" s="959"/>
    </row>
    <row r="109" spans="9:20" s="152" customFormat="1" ht="21.75" customHeight="1" x14ac:dyDescent="0.65">
      <c r="I109" s="959"/>
      <c r="J109" s="959"/>
      <c r="K109" s="959"/>
      <c r="L109" s="959"/>
      <c r="M109" s="959"/>
      <c r="N109" s="959"/>
      <c r="O109" s="959"/>
      <c r="P109" s="959"/>
      <c r="Q109" s="959"/>
      <c r="R109" s="959"/>
      <c r="S109" s="959"/>
      <c r="T109" s="959"/>
    </row>
    <row r="110" spans="9:20" s="152" customFormat="1" ht="21.75" customHeight="1" x14ac:dyDescent="0.65">
      <c r="I110" s="959"/>
      <c r="J110" s="959"/>
      <c r="K110" s="959"/>
      <c r="L110" s="959"/>
      <c r="M110" s="959"/>
      <c r="N110" s="959"/>
      <c r="O110" s="959"/>
      <c r="P110" s="959"/>
      <c r="Q110" s="959"/>
      <c r="R110" s="959"/>
      <c r="S110" s="959"/>
      <c r="T110" s="959"/>
    </row>
    <row r="111" spans="9:20" s="152" customFormat="1" ht="21.75" customHeight="1" x14ac:dyDescent="0.65">
      <c r="I111" s="959"/>
      <c r="J111" s="959"/>
      <c r="K111" s="959"/>
      <c r="L111" s="959"/>
      <c r="M111" s="959"/>
      <c r="N111" s="959"/>
      <c r="O111" s="959"/>
      <c r="P111" s="959"/>
      <c r="Q111" s="959"/>
      <c r="R111" s="959"/>
      <c r="S111" s="959"/>
      <c r="T111" s="959"/>
    </row>
    <row r="112" spans="9:20" s="152" customFormat="1" ht="21.75" customHeight="1" x14ac:dyDescent="0.65">
      <c r="I112" s="959"/>
      <c r="J112" s="959"/>
      <c r="K112" s="959"/>
      <c r="L112" s="959"/>
      <c r="M112" s="959"/>
      <c r="N112" s="959"/>
      <c r="O112" s="959"/>
      <c r="P112" s="959"/>
      <c r="Q112" s="959"/>
      <c r="R112" s="959"/>
      <c r="S112" s="959"/>
      <c r="T112" s="959"/>
    </row>
    <row r="113" spans="9:20" s="152" customFormat="1" ht="21.75" customHeight="1" x14ac:dyDescent="0.65">
      <c r="I113" s="959"/>
      <c r="J113" s="959"/>
      <c r="K113" s="959"/>
      <c r="L113" s="959"/>
      <c r="M113" s="959"/>
      <c r="N113" s="959"/>
      <c r="O113" s="959"/>
      <c r="P113" s="959"/>
      <c r="Q113" s="959"/>
      <c r="R113" s="959"/>
      <c r="S113" s="959"/>
      <c r="T113" s="959"/>
    </row>
    <row r="114" spans="9:20" s="152" customFormat="1" ht="21.75" customHeight="1" x14ac:dyDescent="0.65">
      <c r="I114" s="959"/>
      <c r="J114" s="959"/>
      <c r="K114" s="959"/>
      <c r="L114" s="959"/>
      <c r="M114" s="959"/>
      <c r="N114" s="959"/>
      <c r="O114" s="959"/>
      <c r="P114" s="959"/>
      <c r="Q114" s="959"/>
      <c r="R114" s="959"/>
      <c r="S114" s="959"/>
      <c r="T114" s="959"/>
    </row>
    <row r="115" spans="9:20" s="152" customFormat="1" ht="21.75" customHeight="1" x14ac:dyDescent="0.65">
      <c r="I115" s="959"/>
      <c r="J115" s="959"/>
      <c r="K115" s="959"/>
      <c r="L115" s="959"/>
      <c r="M115" s="959"/>
      <c r="N115" s="959"/>
      <c r="O115" s="959"/>
      <c r="P115" s="959"/>
      <c r="Q115" s="959"/>
      <c r="R115" s="959"/>
      <c r="S115" s="959"/>
      <c r="T115" s="959"/>
    </row>
    <row r="116" spans="9:20" s="152" customFormat="1" ht="21.75" customHeight="1" x14ac:dyDescent="0.65">
      <c r="I116" s="959"/>
      <c r="J116" s="959"/>
      <c r="K116" s="959"/>
      <c r="L116" s="959"/>
      <c r="M116" s="959"/>
      <c r="N116" s="959"/>
      <c r="O116" s="959"/>
      <c r="P116" s="959"/>
      <c r="Q116" s="959"/>
      <c r="R116" s="959"/>
      <c r="S116" s="959"/>
      <c r="T116" s="959"/>
    </row>
    <row r="117" spans="9:20" s="152" customFormat="1" ht="21.75" customHeight="1" x14ac:dyDescent="0.65">
      <c r="I117" s="959"/>
      <c r="J117" s="959"/>
      <c r="K117" s="959"/>
      <c r="L117" s="959"/>
      <c r="M117" s="959"/>
      <c r="N117" s="959"/>
      <c r="O117" s="959"/>
      <c r="P117" s="959"/>
      <c r="Q117" s="959"/>
      <c r="R117" s="959"/>
      <c r="S117" s="959"/>
      <c r="T117" s="959"/>
    </row>
    <row r="118" spans="9:20" s="152" customFormat="1" ht="21.75" customHeight="1" x14ac:dyDescent="0.65">
      <c r="I118" s="959"/>
      <c r="J118" s="959"/>
      <c r="K118" s="959"/>
      <c r="L118" s="959"/>
      <c r="M118" s="959"/>
      <c r="N118" s="959"/>
      <c r="O118" s="959"/>
      <c r="P118" s="959"/>
      <c r="Q118" s="959"/>
      <c r="R118" s="959"/>
      <c r="S118" s="959"/>
      <c r="T118" s="959"/>
    </row>
    <row r="119" spans="9:20" s="152" customFormat="1" ht="21.75" customHeight="1" x14ac:dyDescent="0.65">
      <c r="I119" s="959"/>
      <c r="J119" s="959"/>
      <c r="K119" s="959"/>
      <c r="L119" s="959"/>
      <c r="M119" s="959"/>
      <c r="N119" s="959"/>
      <c r="O119" s="959"/>
      <c r="P119" s="959"/>
      <c r="Q119" s="959"/>
      <c r="R119" s="959"/>
      <c r="S119" s="959"/>
      <c r="T119" s="959"/>
    </row>
    <row r="120" spans="9:20" s="152" customFormat="1" ht="21.75" customHeight="1" x14ac:dyDescent="0.65">
      <c r="I120" s="959"/>
      <c r="J120" s="959"/>
      <c r="K120" s="959"/>
      <c r="L120" s="959"/>
      <c r="M120" s="959"/>
      <c r="N120" s="959"/>
      <c r="O120" s="959"/>
      <c r="P120" s="959"/>
      <c r="Q120" s="959"/>
      <c r="R120" s="959"/>
      <c r="S120" s="959"/>
      <c r="T120" s="959"/>
    </row>
    <row r="121" spans="9:20" s="152" customFormat="1" ht="21.75" customHeight="1" x14ac:dyDescent="0.65">
      <c r="I121" s="959"/>
      <c r="J121" s="959"/>
      <c r="K121" s="959"/>
      <c r="L121" s="959"/>
      <c r="M121" s="959"/>
      <c r="N121" s="959"/>
      <c r="O121" s="959"/>
      <c r="P121" s="959"/>
      <c r="Q121" s="959"/>
      <c r="R121" s="959"/>
      <c r="S121" s="959"/>
      <c r="T121" s="959"/>
    </row>
    <row r="122" spans="9:20" s="152" customFormat="1" ht="21.75" customHeight="1" x14ac:dyDescent="0.65">
      <c r="I122" s="959"/>
      <c r="J122" s="959"/>
      <c r="K122" s="959"/>
      <c r="L122" s="959"/>
      <c r="M122" s="959"/>
      <c r="N122" s="959"/>
      <c r="O122" s="959"/>
      <c r="P122" s="959"/>
      <c r="Q122" s="959"/>
      <c r="R122" s="959"/>
      <c r="S122" s="959"/>
      <c r="T122" s="959"/>
    </row>
    <row r="123" spans="9:20" s="152" customFormat="1" ht="21.75" customHeight="1" x14ac:dyDescent="0.65">
      <c r="I123" s="959"/>
      <c r="J123" s="959"/>
      <c r="K123" s="959"/>
      <c r="L123" s="959"/>
      <c r="M123" s="959"/>
      <c r="N123" s="959"/>
      <c r="O123" s="959"/>
      <c r="P123" s="959"/>
      <c r="Q123" s="959"/>
      <c r="R123" s="959"/>
      <c r="S123" s="959"/>
      <c r="T123" s="959"/>
    </row>
    <row r="124" spans="9:20" s="152" customFormat="1" ht="21.75" customHeight="1" x14ac:dyDescent="0.65">
      <c r="I124" s="959"/>
      <c r="J124" s="959"/>
      <c r="K124" s="959"/>
      <c r="L124" s="959"/>
      <c r="M124" s="959"/>
      <c r="N124" s="959"/>
      <c r="O124" s="959"/>
      <c r="P124" s="959"/>
      <c r="Q124" s="959"/>
      <c r="R124" s="959"/>
      <c r="S124" s="959"/>
      <c r="T124" s="959"/>
    </row>
    <row r="125" spans="9:20" s="152" customFormat="1" ht="21.75" customHeight="1" x14ac:dyDescent="0.65">
      <c r="I125" s="959"/>
      <c r="J125" s="959"/>
      <c r="K125" s="959"/>
      <c r="L125" s="959"/>
      <c r="M125" s="959"/>
      <c r="N125" s="959"/>
      <c r="O125" s="959"/>
      <c r="P125" s="959"/>
      <c r="Q125" s="959"/>
      <c r="R125" s="959"/>
      <c r="S125" s="959"/>
      <c r="T125" s="959"/>
    </row>
    <row r="126" spans="9:20" s="152" customFormat="1" ht="21.75" customHeight="1" x14ac:dyDescent="0.65">
      <c r="I126" s="959"/>
      <c r="J126" s="959"/>
      <c r="K126" s="959"/>
      <c r="L126" s="959"/>
      <c r="M126" s="959"/>
      <c r="N126" s="959"/>
      <c r="O126" s="959"/>
      <c r="P126" s="959"/>
      <c r="Q126" s="959"/>
      <c r="R126" s="959"/>
      <c r="S126" s="959"/>
      <c r="T126" s="959"/>
    </row>
    <row r="127" spans="9:20" s="152" customFormat="1" ht="21.75" customHeight="1" x14ac:dyDescent="0.65">
      <c r="I127" s="959"/>
      <c r="J127" s="959"/>
      <c r="K127" s="959"/>
      <c r="L127" s="959"/>
      <c r="M127" s="959"/>
      <c r="N127" s="959"/>
      <c r="O127" s="959"/>
      <c r="P127" s="959"/>
      <c r="Q127" s="959"/>
      <c r="R127" s="959"/>
      <c r="S127" s="959"/>
      <c r="T127" s="959"/>
    </row>
    <row r="128" spans="9:20" s="152" customFormat="1" ht="21.75" customHeight="1" x14ac:dyDescent="0.65">
      <c r="I128" s="959"/>
      <c r="J128" s="959"/>
      <c r="K128" s="959"/>
      <c r="L128" s="959"/>
      <c r="M128" s="959"/>
      <c r="N128" s="959"/>
      <c r="O128" s="959"/>
      <c r="P128" s="959"/>
      <c r="Q128" s="959"/>
      <c r="R128" s="959"/>
      <c r="S128" s="959"/>
      <c r="T128" s="959"/>
    </row>
  </sheetData>
  <mergeCells count="12">
    <mergeCell ref="B4:K4"/>
    <mergeCell ref="L4:U4"/>
    <mergeCell ref="I9:K9"/>
    <mergeCell ref="L9:T9"/>
    <mergeCell ref="U9:U11"/>
    <mergeCell ref="B9:B11"/>
    <mergeCell ref="C9:C11"/>
    <mergeCell ref="E9:E11"/>
    <mergeCell ref="G9:G11"/>
    <mergeCell ref="D9:D11"/>
    <mergeCell ref="F9:F11"/>
    <mergeCell ref="H9:H11"/>
  </mergeCells>
  <printOptions horizontalCentered="1"/>
  <pageMargins left="0.196850393700787" right="0.196850393700787" top="0.59055118110236204" bottom="0.39370078740157499" header="0.511811023622047" footer="0.511811023622047"/>
  <pageSetup paperSize="9" scale="45" orientation="portrait" r:id="rId1"/>
  <headerFooter alignWithMargins="0">
    <oddFooter>&amp;C&amp;"Times New Roman,Regular"&amp;20- &amp;P+7 -</oddFooter>
  </headerFooter>
  <colBreaks count="1" manualBreakCount="1">
    <brk id="11" max="7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D128"/>
  <sheetViews>
    <sheetView rightToLeft="1" view="pageBreakPreview" zoomScale="50" zoomScaleNormal="60" zoomScaleSheetLayoutView="50" workbookViewId="0"/>
  </sheetViews>
  <sheetFormatPr defaultColWidth="6" defaultRowHeight="21.75" x14ac:dyDescent="0.5"/>
  <cols>
    <col min="1" max="1" width="6" style="152"/>
    <col min="2" max="2" width="59.7109375" style="151" customWidth="1"/>
    <col min="3" max="3" width="16" style="151" customWidth="1"/>
    <col min="4" max="8" width="16.28515625" style="151" customWidth="1"/>
    <col min="9" max="11" width="16.28515625" style="152" customWidth="1"/>
    <col min="12" max="20" width="15.42578125" style="152" customWidth="1"/>
    <col min="21" max="21" width="59" style="151" customWidth="1"/>
    <col min="22" max="22" width="6" style="152" customWidth="1"/>
    <col min="23" max="23" width="7.28515625" style="152" bestFit="1" customWidth="1"/>
    <col min="24" max="24" width="8.7109375" style="152" bestFit="1" customWidth="1"/>
    <col min="25" max="28" width="7.28515625" style="152" bestFit="1" customWidth="1"/>
    <col min="29" max="29" width="15.5703125" style="152" bestFit="1" customWidth="1"/>
    <col min="30" max="16384" width="6" style="152"/>
  </cols>
  <sheetData>
    <row r="1" spans="1:30" s="5" customFormat="1" ht="15.75" customHeight="1" x14ac:dyDescent="0.65">
      <c r="B1" s="2"/>
      <c r="C1" s="2"/>
      <c r="D1" s="2"/>
      <c r="E1" s="2"/>
      <c r="F1" s="2"/>
      <c r="G1" s="2"/>
      <c r="H1" s="2"/>
      <c r="I1" s="2"/>
      <c r="J1" s="2"/>
      <c r="K1" s="2"/>
      <c r="L1" s="2"/>
      <c r="M1" s="2"/>
      <c r="N1" s="2"/>
      <c r="O1" s="2"/>
      <c r="P1" s="2"/>
      <c r="Q1" s="2"/>
      <c r="R1" s="2"/>
      <c r="S1" s="2"/>
      <c r="T1" s="2"/>
    </row>
    <row r="2" spans="1:30" s="5" customFormat="1" ht="15.75" customHeight="1" x14ac:dyDescent="0.65">
      <c r="B2" s="2"/>
      <c r="C2" s="2"/>
      <c r="D2" s="2"/>
      <c r="E2" s="2"/>
      <c r="F2" s="2"/>
      <c r="G2" s="2"/>
      <c r="H2" s="2"/>
      <c r="I2" s="2"/>
      <c r="J2" s="2"/>
      <c r="K2" s="2"/>
      <c r="L2" s="2"/>
      <c r="M2" s="2"/>
      <c r="N2" s="2"/>
      <c r="O2" s="2"/>
      <c r="P2" s="2"/>
      <c r="Q2" s="2"/>
      <c r="R2" s="2"/>
      <c r="S2" s="2"/>
      <c r="T2" s="2"/>
    </row>
    <row r="3" spans="1:30" s="5" customFormat="1" ht="15.75" customHeight="1" x14ac:dyDescent="0.65">
      <c r="B3" s="2"/>
      <c r="C3" s="2"/>
      <c r="D3" s="2"/>
      <c r="E3" s="2"/>
      <c r="F3" s="2"/>
      <c r="G3" s="2"/>
      <c r="H3" s="2"/>
      <c r="I3" s="2"/>
      <c r="J3" s="2"/>
      <c r="K3" s="2"/>
      <c r="L3" s="2"/>
      <c r="M3" s="2"/>
      <c r="N3" s="2"/>
      <c r="O3" s="2"/>
      <c r="P3" s="2"/>
      <c r="Q3" s="2"/>
      <c r="R3" s="2"/>
      <c r="S3" s="2"/>
      <c r="T3" s="2"/>
    </row>
    <row r="4" spans="1:30" s="147" customFormat="1" ht="36.75" x14ac:dyDescent="0.85">
      <c r="B4" s="1678" t="s">
        <v>794</v>
      </c>
      <c r="C4" s="1678"/>
      <c r="D4" s="1678"/>
      <c r="E4" s="1678"/>
      <c r="F4" s="1678"/>
      <c r="G4" s="1678"/>
      <c r="H4" s="1678"/>
      <c r="I4" s="1678"/>
      <c r="J4" s="1678"/>
      <c r="K4" s="1678"/>
      <c r="L4" s="1678" t="s">
        <v>795</v>
      </c>
      <c r="M4" s="1678"/>
      <c r="N4" s="1678"/>
      <c r="O4" s="1678"/>
      <c r="P4" s="1678"/>
      <c r="Q4" s="1678"/>
      <c r="R4" s="1678"/>
      <c r="S4" s="1678"/>
      <c r="T4" s="1678"/>
      <c r="U4" s="1678"/>
      <c r="V4" s="149"/>
    </row>
    <row r="5" spans="1:30" s="148" customFormat="1" ht="13.5" customHeight="1" x14ac:dyDescent="0.7">
      <c r="I5" s="149"/>
      <c r="J5" s="149"/>
      <c r="K5" s="149"/>
      <c r="L5" s="149"/>
      <c r="M5" s="149"/>
      <c r="N5" s="149"/>
      <c r="O5" s="149"/>
      <c r="P5" s="149"/>
      <c r="Q5" s="149"/>
      <c r="R5" s="149"/>
      <c r="S5" s="149"/>
      <c r="T5" s="149"/>
      <c r="U5" s="149"/>
    </row>
    <row r="6" spans="1:30" s="148" customFormat="1" ht="13.5" customHeight="1" x14ac:dyDescent="0.65">
      <c r="B6" s="150"/>
      <c r="C6" s="150"/>
      <c r="D6" s="150"/>
      <c r="E6" s="150"/>
      <c r="F6" s="150"/>
      <c r="G6" s="150"/>
      <c r="H6" s="150"/>
      <c r="I6" s="150"/>
      <c r="J6" s="150"/>
      <c r="K6" s="150"/>
      <c r="L6" s="150"/>
      <c r="M6" s="150"/>
      <c r="N6" s="150"/>
      <c r="O6" s="150"/>
      <c r="P6" s="150"/>
      <c r="Q6" s="150"/>
      <c r="R6" s="150"/>
      <c r="S6" s="150"/>
      <c r="T6" s="150"/>
      <c r="U6" s="150"/>
    </row>
    <row r="7" spans="1:30" s="360" customFormat="1" ht="22.5" x14ac:dyDescent="0.5">
      <c r="B7" s="361" t="s">
        <v>758</v>
      </c>
      <c r="C7" s="361"/>
      <c r="D7" s="361"/>
      <c r="E7" s="361"/>
      <c r="F7" s="361"/>
      <c r="G7" s="361"/>
      <c r="H7" s="361"/>
      <c r="I7" s="362"/>
      <c r="J7" s="362"/>
      <c r="K7" s="362"/>
      <c r="L7" s="362"/>
      <c r="M7" s="362"/>
      <c r="N7" s="362"/>
      <c r="O7" s="362"/>
      <c r="P7" s="362"/>
      <c r="Q7" s="362"/>
      <c r="R7" s="362"/>
      <c r="S7" s="362"/>
      <c r="T7" s="362"/>
      <c r="U7" s="363" t="s">
        <v>762</v>
      </c>
    </row>
    <row r="8" spans="1:30" s="148" customFormat="1" ht="13.5" customHeight="1" thickBot="1" x14ac:dyDescent="0.7">
      <c r="B8" s="150"/>
      <c r="C8" s="150"/>
      <c r="D8" s="150"/>
      <c r="E8" s="150"/>
      <c r="F8" s="150"/>
      <c r="G8" s="150"/>
      <c r="H8" s="150"/>
      <c r="I8" s="150"/>
      <c r="J8" s="150"/>
      <c r="K8" s="150"/>
      <c r="L8" s="150"/>
      <c r="M8" s="150"/>
      <c r="N8" s="150"/>
      <c r="O8" s="150"/>
      <c r="P8" s="150"/>
      <c r="Q8" s="150"/>
      <c r="R8" s="150"/>
      <c r="S8" s="150"/>
      <c r="T8" s="150"/>
      <c r="U8" s="150"/>
    </row>
    <row r="9" spans="1:30" s="359" customFormat="1" ht="26.25" customHeight="1" thickTop="1" x14ac:dyDescent="0.2">
      <c r="A9" s="358"/>
      <c r="B9" s="1679" t="s">
        <v>212</v>
      </c>
      <c r="C9" s="1643">
        <v>2016</v>
      </c>
      <c r="D9" s="1643">
        <v>2017</v>
      </c>
      <c r="E9" s="1643">
        <v>2018</v>
      </c>
      <c r="F9" s="1643">
        <v>2019</v>
      </c>
      <c r="G9" s="1643">
        <v>2020</v>
      </c>
      <c r="H9" s="1643">
        <v>2021</v>
      </c>
      <c r="I9" s="1670">
        <v>2021</v>
      </c>
      <c r="J9" s="1671"/>
      <c r="K9" s="1671"/>
      <c r="L9" s="1668">
        <v>2021</v>
      </c>
      <c r="M9" s="1668"/>
      <c r="N9" s="1668"/>
      <c r="O9" s="1668"/>
      <c r="P9" s="1668"/>
      <c r="Q9" s="1668"/>
      <c r="R9" s="1668"/>
      <c r="S9" s="1668"/>
      <c r="T9" s="1669"/>
      <c r="U9" s="1650" t="s">
        <v>211</v>
      </c>
    </row>
    <row r="10" spans="1:30" s="356" customFormat="1" ht="21" customHeight="1" x14ac:dyDescent="0.2">
      <c r="B10" s="1680"/>
      <c r="C10" s="1644"/>
      <c r="D10" s="1644"/>
      <c r="E10" s="1644"/>
      <c r="F10" s="1644"/>
      <c r="G10" s="1644"/>
      <c r="H10" s="1644"/>
      <c r="I10" s="227" t="s">
        <v>80</v>
      </c>
      <c r="J10" s="228" t="s">
        <v>81</v>
      </c>
      <c r="K10" s="228" t="s">
        <v>82</v>
      </c>
      <c r="L10" s="228" t="s">
        <v>83</v>
      </c>
      <c r="M10" s="228" t="s">
        <v>84</v>
      </c>
      <c r="N10" s="228" t="s">
        <v>74</v>
      </c>
      <c r="O10" s="228" t="s">
        <v>75</v>
      </c>
      <c r="P10" s="228" t="s">
        <v>76</v>
      </c>
      <c r="Q10" s="228" t="s">
        <v>77</v>
      </c>
      <c r="R10" s="228" t="s">
        <v>78</v>
      </c>
      <c r="S10" s="228" t="s">
        <v>79</v>
      </c>
      <c r="T10" s="229" t="s">
        <v>613</v>
      </c>
      <c r="U10" s="1651"/>
    </row>
    <row r="11" spans="1:30" s="357" customFormat="1" ht="21" customHeight="1" x14ac:dyDescent="0.2">
      <c r="A11" s="356"/>
      <c r="B11" s="1681"/>
      <c r="C11" s="1645"/>
      <c r="D11" s="1645"/>
      <c r="E11" s="1645"/>
      <c r="F11" s="1645"/>
      <c r="G11" s="1645"/>
      <c r="H11" s="1645"/>
      <c r="I11" s="230" t="s">
        <v>142</v>
      </c>
      <c r="J11" s="231" t="s">
        <v>25</v>
      </c>
      <c r="K11" s="231" t="s">
        <v>26</v>
      </c>
      <c r="L11" s="231" t="s">
        <v>27</v>
      </c>
      <c r="M11" s="231" t="s">
        <v>73</v>
      </c>
      <c r="N11" s="231" t="s">
        <v>136</v>
      </c>
      <c r="O11" s="231" t="s">
        <v>137</v>
      </c>
      <c r="P11" s="231" t="s">
        <v>138</v>
      </c>
      <c r="Q11" s="231" t="s">
        <v>139</v>
      </c>
      <c r="R11" s="231" t="s">
        <v>140</v>
      </c>
      <c r="S11" s="231" t="s">
        <v>141</v>
      </c>
      <c r="T11" s="232" t="s">
        <v>135</v>
      </c>
      <c r="U11" s="1652"/>
    </row>
    <row r="12" spans="1:30" s="279" customFormat="1" ht="9" customHeight="1" x14ac:dyDescent="0.7">
      <c r="B12" s="203"/>
      <c r="C12" s="275"/>
      <c r="D12" s="275"/>
      <c r="E12" s="1000"/>
      <c r="F12" s="1000"/>
      <c r="G12" s="1000"/>
      <c r="H12" s="1000"/>
      <c r="I12" s="277"/>
      <c r="J12" s="278"/>
      <c r="K12" s="278"/>
      <c r="L12" s="278"/>
      <c r="M12" s="278"/>
      <c r="N12" s="278"/>
      <c r="O12" s="278"/>
      <c r="P12" s="278"/>
      <c r="Q12" s="278"/>
      <c r="R12" s="278"/>
      <c r="S12" s="278"/>
      <c r="T12" s="342"/>
      <c r="U12" s="345"/>
      <c r="V12" s="346"/>
      <c r="W12" s="347"/>
      <c r="X12" s="347"/>
      <c r="Y12" s="308"/>
      <c r="Z12" s="308"/>
      <c r="AA12" s="308"/>
      <c r="AB12" s="308"/>
    </row>
    <row r="13" spans="1:30" s="677" customFormat="1" ht="30.75" x14ac:dyDescent="0.2">
      <c r="A13" s="358"/>
      <c r="B13" s="304" t="s">
        <v>3</v>
      </c>
      <c r="C13" s="673"/>
      <c r="D13" s="673"/>
      <c r="E13" s="1001"/>
      <c r="F13" s="1001"/>
      <c r="G13" s="1001"/>
      <c r="H13" s="1001"/>
      <c r="I13" s="675"/>
      <c r="J13" s="676"/>
      <c r="K13" s="676"/>
      <c r="L13" s="676"/>
      <c r="M13" s="676"/>
      <c r="N13" s="676"/>
      <c r="O13" s="676"/>
      <c r="P13" s="676"/>
      <c r="Q13" s="676"/>
      <c r="R13" s="676"/>
      <c r="S13" s="676"/>
      <c r="T13" s="674"/>
      <c r="U13" s="238" t="s">
        <v>85</v>
      </c>
    </row>
    <row r="14" spans="1:30" s="677" customFormat="1" ht="11.25" customHeight="1" x14ac:dyDescent="0.2">
      <c r="B14" s="303"/>
      <c r="C14" s="678"/>
      <c r="D14" s="678"/>
      <c r="E14" s="1002"/>
      <c r="F14" s="1002"/>
      <c r="G14" s="1002"/>
      <c r="H14" s="1002"/>
      <c r="I14" s="679"/>
      <c r="J14" s="680"/>
      <c r="K14" s="680"/>
      <c r="L14" s="680"/>
      <c r="M14" s="680"/>
      <c r="N14" s="680"/>
      <c r="O14" s="680"/>
      <c r="P14" s="680"/>
      <c r="Q14" s="680"/>
      <c r="R14" s="680"/>
      <c r="S14" s="680"/>
      <c r="T14" s="681"/>
      <c r="U14" s="404"/>
    </row>
    <row r="15" spans="1:30" s="677" customFormat="1" ht="28.5" customHeight="1" x14ac:dyDescent="0.2">
      <c r="B15" s="303" t="s">
        <v>5</v>
      </c>
      <c r="C15" s="521">
        <v>8691.8104422853012</v>
      </c>
      <c r="D15" s="521">
        <v>12120.822058872844</v>
      </c>
      <c r="E15" s="563">
        <v>17757.772550353497</v>
      </c>
      <c r="F15" s="563">
        <v>24694.84640671255</v>
      </c>
      <c r="G15" s="563">
        <v>39803.622297891503</v>
      </c>
      <c r="H15" s="563">
        <v>81705.477127622216</v>
      </c>
      <c r="I15" s="456">
        <v>41863.551585907859</v>
      </c>
      <c r="J15" s="454">
        <v>47228.563568644997</v>
      </c>
      <c r="K15" s="454">
        <v>47524.574418764802</v>
      </c>
      <c r="L15" s="454">
        <v>57808.763943235012</v>
      </c>
      <c r="M15" s="454">
        <v>58138.011049629888</v>
      </c>
      <c r="N15" s="454">
        <v>63112.165038589272</v>
      </c>
      <c r="O15" s="454">
        <v>63613.685014183677</v>
      </c>
      <c r="P15" s="454">
        <v>69003.075100157002</v>
      </c>
      <c r="Q15" s="454">
        <v>73651.962167224003</v>
      </c>
      <c r="R15" s="454">
        <v>75853.120009119739</v>
      </c>
      <c r="S15" s="454">
        <v>78812.026985600125</v>
      </c>
      <c r="T15" s="455">
        <v>81705.477127622216</v>
      </c>
      <c r="U15" s="404" t="s">
        <v>88</v>
      </c>
      <c r="V15" s="682"/>
      <c r="W15" s="975"/>
      <c r="X15" s="975"/>
      <c r="Y15" s="975"/>
      <c r="Z15" s="975"/>
      <c r="AA15" s="975"/>
      <c r="AB15" s="975"/>
      <c r="AC15" s="975"/>
      <c r="AD15" s="975"/>
    </row>
    <row r="16" spans="1:30" s="358" customFormat="1" ht="28.5" customHeight="1" x14ac:dyDescent="0.2">
      <c r="B16" s="405" t="s">
        <v>244</v>
      </c>
      <c r="C16" s="521">
        <v>0</v>
      </c>
      <c r="D16" s="521">
        <v>0</v>
      </c>
      <c r="E16" s="563">
        <v>0</v>
      </c>
      <c r="F16" s="563">
        <v>0</v>
      </c>
      <c r="G16" s="563">
        <v>0</v>
      </c>
      <c r="H16" s="563">
        <v>0</v>
      </c>
      <c r="I16" s="456">
        <v>0</v>
      </c>
      <c r="J16" s="454">
        <v>0</v>
      </c>
      <c r="K16" s="454">
        <v>0</v>
      </c>
      <c r="L16" s="454">
        <v>0</v>
      </c>
      <c r="M16" s="454">
        <v>0</v>
      </c>
      <c r="N16" s="454">
        <v>0</v>
      </c>
      <c r="O16" s="454">
        <v>0</v>
      </c>
      <c r="P16" s="454">
        <v>0</v>
      </c>
      <c r="Q16" s="454">
        <v>0</v>
      </c>
      <c r="R16" s="454">
        <v>0</v>
      </c>
      <c r="S16" s="454">
        <v>0</v>
      </c>
      <c r="T16" s="455">
        <v>0</v>
      </c>
      <c r="U16" s="406" t="s">
        <v>234</v>
      </c>
      <c r="V16" s="682"/>
      <c r="W16" s="975"/>
      <c r="X16" s="975"/>
      <c r="Y16" s="975"/>
      <c r="Z16" s="975"/>
      <c r="AA16" s="975"/>
      <c r="AB16" s="975"/>
    </row>
    <row r="17" spans="2:28" s="358" customFormat="1" ht="28.5" customHeight="1" x14ac:dyDescent="0.2">
      <c r="B17" s="549" t="s">
        <v>241</v>
      </c>
      <c r="C17" s="524">
        <v>0</v>
      </c>
      <c r="D17" s="524">
        <v>0</v>
      </c>
      <c r="E17" s="567">
        <v>0</v>
      </c>
      <c r="F17" s="567">
        <v>0</v>
      </c>
      <c r="G17" s="567">
        <v>0</v>
      </c>
      <c r="H17" s="567">
        <v>0</v>
      </c>
      <c r="I17" s="453">
        <v>0</v>
      </c>
      <c r="J17" s="451">
        <v>0</v>
      </c>
      <c r="K17" s="451">
        <v>0</v>
      </c>
      <c r="L17" s="451">
        <v>0</v>
      </c>
      <c r="M17" s="451">
        <v>0</v>
      </c>
      <c r="N17" s="451">
        <v>0</v>
      </c>
      <c r="O17" s="451">
        <v>0</v>
      </c>
      <c r="P17" s="451">
        <v>0</v>
      </c>
      <c r="Q17" s="451">
        <v>0</v>
      </c>
      <c r="R17" s="451">
        <v>0</v>
      </c>
      <c r="S17" s="451">
        <v>0</v>
      </c>
      <c r="T17" s="452">
        <v>0</v>
      </c>
      <c r="U17" s="552" t="s">
        <v>743</v>
      </c>
      <c r="V17" s="682"/>
      <c r="W17" s="975"/>
      <c r="X17" s="975"/>
      <c r="Y17" s="975"/>
      <c r="Z17" s="975"/>
      <c r="AA17" s="975"/>
      <c r="AB17" s="975"/>
    </row>
    <row r="18" spans="2:28" s="358" customFormat="1" ht="28.5" customHeight="1" x14ac:dyDescent="0.2">
      <c r="B18" s="549" t="s">
        <v>222</v>
      </c>
      <c r="C18" s="524">
        <v>0</v>
      </c>
      <c r="D18" s="524">
        <v>0</v>
      </c>
      <c r="E18" s="567">
        <v>0</v>
      </c>
      <c r="F18" s="567">
        <v>0</v>
      </c>
      <c r="G18" s="567">
        <v>0</v>
      </c>
      <c r="H18" s="567">
        <v>0</v>
      </c>
      <c r="I18" s="453">
        <v>0</v>
      </c>
      <c r="J18" s="451">
        <v>0</v>
      </c>
      <c r="K18" s="451">
        <v>0</v>
      </c>
      <c r="L18" s="451">
        <v>0</v>
      </c>
      <c r="M18" s="451">
        <v>0</v>
      </c>
      <c r="N18" s="451">
        <v>0</v>
      </c>
      <c r="O18" s="451">
        <v>0</v>
      </c>
      <c r="P18" s="451">
        <v>0</v>
      </c>
      <c r="Q18" s="451">
        <v>0</v>
      </c>
      <c r="R18" s="451">
        <v>0</v>
      </c>
      <c r="S18" s="451">
        <v>0</v>
      </c>
      <c r="T18" s="452">
        <v>0</v>
      </c>
      <c r="U18" s="552" t="s">
        <v>492</v>
      </c>
      <c r="V18" s="682"/>
      <c r="W18" s="975"/>
      <c r="X18" s="975"/>
      <c r="Y18" s="975"/>
      <c r="Z18" s="975"/>
      <c r="AA18" s="975"/>
      <c r="AB18" s="975"/>
    </row>
    <row r="19" spans="2:28" s="358" customFormat="1" ht="28.5" customHeight="1" x14ac:dyDescent="0.2">
      <c r="B19" s="405" t="s">
        <v>223</v>
      </c>
      <c r="C19" s="524">
        <v>4202.9126835503012</v>
      </c>
      <c r="D19" s="524">
        <v>6625.7736624618428</v>
      </c>
      <c r="E19" s="567">
        <v>12843.079029996497</v>
      </c>
      <c r="F19" s="567">
        <v>18490.837147568222</v>
      </c>
      <c r="G19" s="567">
        <v>28970.143574114998</v>
      </c>
      <c r="H19" s="567">
        <v>68268.28006900099</v>
      </c>
      <c r="I19" s="453">
        <v>29447.902676077862</v>
      </c>
      <c r="J19" s="451">
        <v>31791.013738844998</v>
      </c>
      <c r="K19" s="451">
        <v>35128.993041442001</v>
      </c>
      <c r="L19" s="451">
        <v>39260.461808956003</v>
      </c>
      <c r="M19" s="451">
        <v>40844.721436099011</v>
      </c>
      <c r="N19" s="451">
        <v>44922.278016037002</v>
      </c>
      <c r="O19" s="451">
        <v>47915.251473118013</v>
      </c>
      <c r="P19" s="451">
        <v>51725.134196067003</v>
      </c>
      <c r="Q19" s="451">
        <v>55506.450913553999</v>
      </c>
      <c r="R19" s="451">
        <v>59578.263682205979</v>
      </c>
      <c r="S19" s="451">
        <v>63498.67983215498</v>
      </c>
      <c r="T19" s="452">
        <v>68268.28006900099</v>
      </c>
      <c r="U19" s="406" t="s">
        <v>235</v>
      </c>
      <c r="V19" s="682"/>
      <c r="W19" s="975"/>
      <c r="X19" s="975"/>
      <c r="Y19" s="975"/>
      <c r="Z19" s="975"/>
      <c r="AA19" s="975"/>
      <c r="AB19" s="975"/>
    </row>
    <row r="20" spans="2:28" s="358" customFormat="1" ht="28.5" customHeight="1" x14ac:dyDescent="0.2">
      <c r="B20" s="405" t="s">
        <v>224</v>
      </c>
      <c r="C20" s="524">
        <v>0</v>
      </c>
      <c r="D20" s="524">
        <v>0</v>
      </c>
      <c r="E20" s="567">
        <v>34.654504000000003</v>
      </c>
      <c r="F20" s="567">
        <v>0</v>
      </c>
      <c r="G20" s="567">
        <v>0</v>
      </c>
      <c r="H20" s="567">
        <v>85.650199999999998</v>
      </c>
      <c r="I20" s="453">
        <v>0</v>
      </c>
      <c r="J20" s="451">
        <v>0</v>
      </c>
      <c r="K20" s="451">
        <v>0</v>
      </c>
      <c r="L20" s="451">
        <v>0</v>
      </c>
      <c r="M20" s="451">
        <v>0</v>
      </c>
      <c r="N20" s="451">
        <v>0</v>
      </c>
      <c r="O20" s="451">
        <v>0</v>
      </c>
      <c r="P20" s="451">
        <v>0</v>
      </c>
      <c r="Q20" s="451">
        <v>0</v>
      </c>
      <c r="R20" s="451">
        <v>0</v>
      </c>
      <c r="S20" s="451">
        <v>0</v>
      </c>
      <c r="T20" s="452">
        <v>85.650199999999998</v>
      </c>
      <c r="U20" s="406" t="s">
        <v>236</v>
      </c>
      <c r="V20" s="682"/>
      <c r="W20" s="975"/>
      <c r="X20" s="975"/>
      <c r="Y20" s="975"/>
      <c r="Z20" s="975"/>
      <c r="AA20" s="975"/>
      <c r="AB20" s="975"/>
    </row>
    <row r="21" spans="2:28" s="358" customFormat="1" ht="28.5" customHeight="1" x14ac:dyDescent="0.2">
      <c r="B21" s="303" t="s">
        <v>231</v>
      </c>
      <c r="C21" s="521">
        <v>898.07419768000011</v>
      </c>
      <c r="D21" s="521">
        <v>1110.77496032</v>
      </c>
      <c r="E21" s="563">
        <v>1430.9229284709998</v>
      </c>
      <c r="F21" s="563">
        <v>1944.8251575300001</v>
      </c>
      <c r="G21" s="563">
        <v>4023.0262565600001</v>
      </c>
      <c r="H21" s="563">
        <v>7475.2337053800002</v>
      </c>
      <c r="I21" s="456">
        <v>4856.8056581100009</v>
      </c>
      <c r="J21" s="454">
        <v>5173.3435766900002</v>
      </c>
      <c r="K21" s="454">
        <v>4565.2756568500008</v>
      </c>
      <c r="L21" s="454">
        <v>5737.3082653699994</v>
      </c>
      <c r="M21" s="454">
        <v>6110.74229638</v>
      </c>
      <c r="N21" s="454">
        <v>6452.5165409299989</v>
      </c>
      <c r="O21" s="454">
        <v>6321.2303035699988</v>
      </c>
      <c r="P21" s="454">
        <v>7316.86995759</v>
      </c>
      <c r="Q21" s="454">
        <v>7844.4964118900007</v>
      </c>
      <c r="R21" s="454">
        <v>8152.6358705900002</v>
      </c>
      <c r="S21" s="454">
        <v>8355.4680414100003</v>
      </c>
      <c r="T21" s="455">
        <v>7475.2337053800002</v>
      </c>
      <c r="U21" s="404" t="s">
        <v>237</v>
      </c>
      <c r="V21" s="682"/>
      <c r="W21" s="975"/>
      <c r="X21" s="975"/>
      <c r="Y21" s="975"/>
      <c r="Z21" s="975"/>
      <c r="AA21" s="975"/>
      <c r="AB21" s="975"/>
    </row>
    <row r="22" spans="2:28" s="358" customFormat="1" ht="28.5" customHeight="1" x14ac:dyDescent="0.2">
      <c r="B22" s="634" t="s">
        <v>161</v>
      </c>
      <c r="C22" s="524">
        <v>76.646595000000005</v>
      </c>
      <c r="D22" s="524">
        <v>159.84070286999997</v>
      </c>
      <c r="E22" s="567">
        <v>258.40157187</v>
      </c>
      <c r="F22" s="567">
        <v>487.73447233000007</v>
      </c>
      <c r="G22" s="567">
        <v>1042.9519705600001</v>
      </c>
      <c r="H22" s="567">
        <v>1312.3630378800001</v>
      </c>
      <c r="I22" s="453">
        <v>1875.2313721100006</v>
      </c>
      <c r="J22" s="451">
        <v>1191.8020916900002</v>
      </c>
      <c r="K22" s="451">
        <v>1229.04280945</v>
      </c>
      <c r="L22" s="451">
        <v>959.20014886999979</v>
      </c>
      <c r="M22" s="451">
        <v>1328.1236630799999</v>
      </c>
      <c r="N22" s="451">
        <v>1631.8576230299996</v>
      </c>
      <c r="O22" s="451">
        <v>1468.9141823699997</v>
      </c>
      <c r="P22" s="451">
        <v>1596.2345273900003</v>
      </c>
      <c r="Q22" s="451">
        <v>1864.0039576900003</v>
      </c>
      <c r="R22" s="451">
        <v>2152.3844071900003</v>
      </c>
      <c r="S22" s="451">
        <v>2201.7406100099997</v>
      </c>
      <c r="T22" s="452">
        <v>1312.3630378800001</v>
      </c>
      <c r="U22" s="406" t="s">
        <v>325</v>
      </c>
      <c r="V22" s="682"/>
      <c r="W22" s="975"/>
      <c r="X22" s="975"/>
      <c r="Y22" s="975"/>
      <c r="Z22" s="975"/>
      <c r="AA22" s="975"/>
      <c r="AB22" s="975"/>
    </row>
    <row r="23" spans="2:28" s="358" customFormat="1" ht="28.5" customHeight="1" x14ac:dyDescent="0.2">
      <c r="B23" s="634" t="s">
        <v>39</v>
      </c>
      <c r="C23" s="524">
        <v>821.42760268000006</v>
      </c>
      <c r="D23" s="524">
        <v>950.9342574499999</v>
      </c>
      <c r="E23" s="567">
        <v>1172.5213566009998</v>
      </c>
      <c r="F23" s="567">
        <v>1457.0906852000001</v>
      </c>
      <c r="G23" s="567">
        <v>2980.074286</v>
      </c>
      <c r="H23" s="567">
        <v>6162.8706675000003</v>
      </c>
      <c r="I23" s="453">
        <v>2981.574286</v>
      </c>
      <c r="J23" s="451">
        <v>3981.5414850000002</v>
      </c>
      <c r="K23" s="451">
        <v>3336.2328474000005</v>
      </c>
      <c r="L23" s="451">
        <v>4778.1081164999996</v>
      </c>
      <c r="M23" s="451">
        <v>4782.6186332999996</v>
      </c>
      <c r="N23" s="451">
        <v>4820.6589178999993</v>
      </c>
      <c r="O23" s="451">
        <v>4852.3161211999995</v>
      </c>
      <c r="P23" s="451">
        <v>5720.6354302</v>
      </c>
      <c r="Q23" s="451">
        <v>5980.4924541999999</v>
      </c>
      <c r="R23" s="451">
        <v>6000.2514633999999</v>
      </c>
      <c r="S23" s="451">
        <v>6153.7274314000006</v>
      </c>
      <c r="T23" s="452">
        <v>6162.8706675000003</v>
      </c>
      <c r="U23" s="406" t="s">
        <v>238</v>
      </c>
      <c r="V23" s="682"/>
      <c r="W23" s="975"/>
      <c r="X23" s="975"/>
      <c r="Y23" s="975"/>
      <c r="Z23" s="975"/>
      <c r="AA23" s="975"/>
      <c r="AB23" s="975"/>
    </row>
    <row r="24" spans="2:28" s="358" customFormat="1" ht="28.5" customHeight="1" x14ac:dyDescent="0.2">
      <c r="B24" s="549" t="s">
        <v>216</v>
      </c>
      <c r="C24" s="524">
        <v>821.42760268000006</v>
      </c>
      <c r="D24" s="524">
        <v>950.9342574499999</v>
      </c>
      <c r="E24" s="567">
        <v>1172.5213566009998</v>
      </c>
      <c r="F24" s="567">
        <v>1457.0906852000001</v>
      </c>
      <c r="G24" s="567">
        <v>2980.074286</v>
      </c>
      <c r="H24" s="567">
        <v>6162.8706675000003</v>
      </c>
      <c r="I24" s="453">
        <v>2981.574286</v>
      </c>
      <c r="J24" s="451">
        <v>3981.5414850000002</v>
      </c>
      <c r="K24" s="451">
        <v>3336.2328474000005</v>
      </c>
      <c r="L24" s="451">
        <v>4778.1081164999996</v>
      </c>
      <c r="M24" s="451">
        <v>4782.6186332999996</v>
      </c>
      <c r="N24" s="451">
        <v>4820.6589178999993</v>
      </c>
      <c r="O24" s="451">
        <v>4852.3161211999995</v>
      </c>
      <c r="P24" s="451">
        <v>5720.6354302</v>
      </c>
      <c r="Q24" s="451">
        <v>5980.4924541999999</v>
      </c>
      <c r="R24" s="451">
        <v>6000.2514633999999</v>
      </c>
      <c r="S24" s="451">
        <v>6153.7274314000006</v>
      </c>
      <c r="T24" s="452">
        <v>6162.8706675000003</v>
      </c>
      <c r="U24" s="552" t="s">
        <v>37</v>
      </c>
      <c r="V24" s="682"/>
      <c r="W24" s="975"/>
      <c r="X24" s="975"/>
      <c r="Y24" s="975"/>
      <c r="Z24" s="975"/>
      <c r="AA24" s="975"/>
      <c r="AB24" s="975"/>
    </row>
    <row r="25" spans="2:28" s="358" customFormat="1" ht="28.5" customHeight="1" x14ac:dyDescent="0.2">
      <c r="B25" s="549" t="s">
        <v>208</v>
      </c>
      <c r="C25" s="524">
        <v>0</v>
      </c>
      <c r="D25" s="524">
        <v>0</v>
      </c>
      <c r="E25" s="567">
        <v>0</v>
      </c>
      <c r="F25" s="567">
        <v>0</v>
      </c>
      <c r="G25" s="567">
        <v>0</v>
      </c>
      <c r="H25" s="567">
        <v>0</v>
      </c>
      <c r="I25" s="453">
        <v>0</v>
      </c>
      <c r="J25" s="451">
        <v>0</v>
      </c>
      <c r="K25" s="451">
        <v>0</v>
      </c>
      <c r="L25" s="451">
        <v>0</v>
      </c>
      <c r="M25" s="451">
        <v>0</v>
      </c>
      <c r="N25" s="451">
        <v>0</v>
      </c>
      <c r="O25" s="451">
        <v>0</v>
      </c>
      <c r="P25" s="451">
        <v>0</v>
      </c>
      <c r="Q25" s="451">
        <v>0</v>
      </c>
      <c r="R25" s="451">
        <v>0</v>
      </c>
      <c r="S25" s="451">
        <v>0</v>
      </c>
      <c r="T25" s="452">
        <v>0</v>
      </c>
      <c r="U25" s="552" t="s">
        <v>166</v>
      </c>
      <c r="V25" s="682"/>
      <c r="W25" s="975"/>
      <c r="X25" s="975"/>
      <c r="Y25" s="975"/>
      <c r="Z25" s="975"/>
      <c r="AA25" s="975"/>
      <c r="AB25" s="975"/>
    </row>
    <row r="26" spans="2:28" s="358" customFormat="1" ht="28.5" customHeight="1" x14ac:dyDescent="0.2">
      <c r="B26" s="303" t="s">
        <v>30</v>
      </c>
      <c r="C26" s="521">
        <v>3590.8235610549996</v>
      </c>
      <c r="D26" s="521">
        <v>4384.2734360910008</v>
      </c>
      <c r="E26" s="563">
        <v>3449.1160878860014</v>
      </c>
      <c r="F26" s="563">
        <v>4259.1841016143271</v>
      </c>
      <c r="G26" s="563">
        <v>6810.4524672165007</v>
      </c>
      <c r="H26" s="563">
        <v>5876.3131532412172</v>
      </c>
      <c r="I26" s="456">
        <v>7558.8432517199999</v>
      </c>
      <c r="J26" s="454">
        <v>10264.206253109996</v>
      </c>
      <c r="K26" s="454">
        <v>7830.3057204728011</v>
      </c>
      <c r="L26" s="454">
        <v>12810.993868909009</v>
      </c>
      <c r="M26" s="454">
        <v>11182.547317150878</v>
      </c>
      <c r="N26" s="454">
        <v>11737.370481622271</v>
      </c>
      <c r="O26" s="454">
        <v>9377.2032374956634</v>
      </c>
      <c r="P26" s="454">
        <v>9961.0709464999964</v>
      </c>
      <c r="Q26" s="454">
        <v>10301.014841779996</v>
      </c>
      <c r="R26" s="454">
        <v>8122.2204563237656</v>
      </c>
      <c r="S26" s="454">
        <v>6957.8791120351516</v>
      </c>
      <c r="T26" s="455">
        <v>5876.3131532412172</v>
      </c>
      <c r="U26" s="404" t="s">
        <v>43</v>
      </c>
      <c r="V26" s="682"/>
      <c r="W26" s="975"/>
      <c r="X26" s="975"/>
      <c r="Y26" s="975"/>
      <c r="Z26" s="975"/>
      <c r="AA26" s="975"/>
      <c r="AB26" s="975"/>
    </row>
    <row r="27" spans="2:28" s="677" customFormat="1" ht="30.75" x14ac:dyDescent="0.2">
      <c r="B27" s="635"/>
      <c r="C27" s="521"/>
      <c r="D27" s="521"/>
      <c r="E27" s="563"/>
      <c r="F27" s="563"/>
      <c r="G27" s="563"/>
      <c r="H27" s="563"/>
      <c r="I27" s="456"/>
      <c r="J27" s="454"/>
      <c r="K27" s="454"/>
      <c r="L27" s="454"/>
      <c r="M27" s="454"/>
      <c r="N27" s="454"/>
      <c r="O27" s="454"/>
      <c r="P27" s="454"/>
      <c r="Q27" s="454"/>
      <c r="R27" s="454"/>
      <c r="S27" s="454"/>
      <c r="T27" s="455"/>
      <c r="U27" s="637"/>
      <c r="V27" s="682"/>
      <c r="W27" s="975"/>
      <c r="X27" s="975"/>
      <c r="Y27" s="975"/>
      <c r="Z27" s="975"/>
      <c r="AA27" s="975"/>
      <c r="AB27" s="975"/>
    </row>
    <row r="28" spans="2:28" s="677" customFormat="1" ht="30.75" x14ac:dyDescent="0.2">
      <c r="B28" s="547"/>
      <c r="C28" s="1007"/>
      <c r="D28" s="1007"/>
      <c r="E28" s="1003"/>
      <c r="F28" s="1003"/>
      <c r="G28" s="1003"/>
      <c r="H28" s="1003"/>
      <c r="I28" s="925"/>
      <c r="J28" s="923"/>
      <c r="K28" s="923"/>
      <c r="L28" s="923"/>
      <c r="M28" s="923"/>
      <c r="N28" s="923"/>
      <c r="O28" s="923"/>
      <c r="P28" s="923"/>
      <c r="Q28" s="923"/>
      <c r="R28" s="923"/>
      <c r="S28" s="923"/>
      <c r="T28" s="924"/>
      <c r="U28" s="550"/>
      <c r="V28" s="682"/>
      <c r="W28" s="975"/>
      <c r="X28" s="975"/>
      <c r="Y28" s="975"/>
      <c r="Z28" s="975"/>
      <c r="AA28" s="975"/>
      <c r="AB28" s="975"/>
    </row>
    <row r="29" spans="2:28" s="677" customFormat="1" ht="30.75" x14ac:dyDescent="0.2">
      <c r="B29" s="303" t="s">
        <v>206</v>
      </c>
      <c r="C29" s="521">
        <v>8691.8104422853012</v>
      </c>
      <c r="D29" s="521">
        <v>12120.822058872844</v>
      </c>
      <c r="E29" s="563">
        <v>17757.772550353497</v>
      </c>
      <c r="F29" s="563">
        <v>24694.84640671255</v>
      </c>
      <c r="G29" s="563">
        <v>39803.622297891503</v>
      </c>
      <c r="H29" s="563">
        <v>81705.477127622216</v>
      </c>
      <c r="I29" s="456">
        <v>41863.551585907859</v>
      </c>
      <c r="J29" s="454">
        <v>47228.563568644997</v>
      </c>
      <c r="K29" s="454">
        <v>47524.574418764802</v>
      </c>
      <c r="L29" s="454">
        <v>57808.763943235012</v>
      </c>
      <c r="M29" s="454">
        <v>58138.011049629888</v>
      </c>
      <c r="N29" s="454">
        <v>63112.165038589272</v>
      </c>
      <c r="O29" s="454">
        <v>63613.685014183677</v>
      </c>
      <c r="P29" s="454">
        <v>69003.075100157002</v>
      </c>
      <c r="Q29" s="454">
        <v>73651.962167224003</v>
      </c>
      <c r="R29" s="454">
        <v>75853.120009119739</v>
      </c>
      <c r="S29" s="454">
        <v>78812.026985600125</v>
      </c>
      <c r="T29" s="455">
        <v>81705.477127622216</v>
      </c>
      <c r="U29" s="404" t="s">
        <v>89</v>
      </c>
      <c r="V29" s="682"/>
      <c r="W29" s="975"/>
      <c r="X29" s="975"/>
      <c r="Y29" s="975"/>
      <c r="Z29" s="975"/>
      <c r="AA29" s="975"/>
      <c r="AB29" s="975"/>
    </row>
    <row r="30" spans="2:28" s="677" customFormat="1" ht="30.75" x14ac:dyDescent="0.2">
      <c r="B30" s="548"/>
      <c r="C30" s="528"/>
      <c r="D30" s="528"/>
      <c r="E30" s="1004"/>
      <c r="F30" s="1004"/>
      <c r="G30" s="1004"/>
      <c r="H30" s="1004"/>
      <c r="I30" s="529"/>
      <c r="J30" s="530"/>
      <c r="K30" s="530"/>
      <c r="L30" s="530"/>
      <c r="M30" s="530"/>
      <c r="N30" s="530"/>
      <c r="O30" s="530"/>
      <c r="P30" s="530"/>
      <c r="Q30" s="530"/>
      <c r="R30" s="530"/>
      <c r="S30" s="530"/>
      <c r="T30" s="531"/>
      <c r="U30" s="551"/>
      <c r="V30" s="682"/>
      <c r="W30" s="975"/>
      <c r="X30" s="975"/>
      <c r="Y30" s="975"/>
      <c r="Z30" s="975"/>
      <c r="AA30" s="975"/>
      <c r="AB30" s="975"/>
    </row>
    <row r="31" spans="2:28" s="625" customFormat="1" ht="30.75" x14ac:dyDescent="0.2">
      <c r="B31" s="303"/>
      <c r="C31" s="524"/>
      <c r="D31" s="524"/>
      <c r="E31" s="567"/>
      <c r="F31" s="567"/>
      <c r="G31" s="567"/>
      <c r="H31" s="567"/>
      <c r="I31" s="453"/>
      <c r="J31" s="451"/>
      <c r="K31" s="451"/>
      <c r="L31" s="451"/>
      <c r="M31" s="451"/>
      <c r="N31" s="451"/>
      <c r="O31" s="451"/>
      <c r="P31" s="451"/>
      <c r="Q31" s="451"/>
      <c r="R31" s="451"/>
      <c r="S31" s="451"/>
      <c r="T31" s="452"/>
      <c r="U31" s="404"/>
      <c r="V31" s="682"/>
      <c r="W31" s="975"/>
      <c r="X31" s="975"/>
      <c r="Y31" s="975"/>
      <c r="Z31" s="975"/>
      <c r="AA31" s="975"/>
      <c r="AB31" s="975"/>
    </row>
    <row r="32" spans="2:28" s="677" customFormat="1" ht="30.75" x14ac:dyDescent="0.2">
      <c r="B32" s="304" t="s">
        <v>207</v>
      </c>
      <c r="C32" s="521"/>
      <c r="D32" s="521"/>
      <c r="E32" s="563"/>
      <c r="F32" s="563"/>
      <c r="G32" s="563"/>
      <c r="H32" s="563"/>
      <c r="I32" s="456"/>
      <c r="J32" s="454"/>
      <c r="K32" s="454"/>
      <c r="L32" s="454"/>
      <c r="M32" s="454"/>
      <c r="N32" s="454"/>
      <c r="O32" s="454"/>
      <c r="P32" s="454"/>
      <c r="Q32" s="454"/>
      <c r="R32" s="454"/>
      <c r="S32" s="454"/>
      <c r="T32" s="455"/>
      <c r="U32" s="238" t="s">
        <v>90</v>
      </c>
      <c r="V32" s="682"/>
      <c r="W32" s="975"/>
      <c r="X32" s="975"/>
      <c r="Y32" s="975"/>
      <c r="Z32" s="975"/>
      <c r="AA32" s="975"/>
      <c r="AB32" s="975"/>
    </row>
    <row r="33" spans="2:28" s="625" customFormat="1" ht="14.25" customHeight="1" x14ac:dyDescent="0.2">
      <c r="B33" s="635"/>
      <c r="C33" s="524"/>
      <c r="D33" s="524"/>
      <c r="E33" s="567"/>
      <c r="F33" s="567"/>
      <c r="G33" s="567"/>
      <c r="H33" s="567"/>
      <c r="I33" s="453"/>
      <c r="J33" s="451"/>
      <c r="K33" s="451"/>
      <c r="L33" s="451"/>
      <c r="M33" s="451"/>
      <c r="N33" s="451"/>
      <c r="O33" s="451"/>
      <c r="P33" s="451"/>
      <c r="Q33" s="451"/>
      <c r="R33" s="451"/>
      <c r="S33" s="451"/>
      <c r="T33" s="452"/>
      <c r="U33" s="637"/>
      <c r="V33" s="682"/>
      <c r="W33" s="975"/>
      <c r="X33" s="975"/>
      <c r="Y33" s="975"/>
      <c r="Z33" s="975"/>
      <c r="AA33" s="975"/>
      <c r="AB33" s="975"/>
    </row>
    <row r="34" spans="2:28" s="677" customFormat="1" ht="26.25" customHeight="1" x14ac:dyDescent="0.2">
      <c r="B34" s="303" t="s">
        <v>195</v>
      </c>
      <c r="C34" s="521">
        <v>742.16124535400002</v>
      </c>
      <c r="D34" s="521">
        <v>1516.6567102069998</v>
      </c>
      <c r="E34" s="563">
        <v>1641.4168637699981</v>
      </c>
      <c r="F34" s="563">
        <v>1708.0264849000009</v>
      </c>
      <c r="G34" s="563">
        <v>2043.0822996700188</v>
      </c>
      <c r="H34" s="563">
        <v>6386.7668754699835</v>
      </c>
      <c r="I34" s="456">
        <v>1919.9525011200005</v>
      </c>
      <c r="J34" s="454">
        <v>2210.8080467450018</v>
      </c>
      <c r="K34" s="454">
        <v>2341.9728153680007</v>
      </c>
      <c r="L34" s="454">
        <v>3076.6784000939988</v>
      </c>
      <c r="M34" s="454">
        <v>3004.196205720023</v>
      </c>
      <c r="N34" s="454">
        <v>3268.4970207969964</v>
      </c>
      <c r="O34" s="454">
        <v>3712.7627885259894</v>
      </c>
      <c r="P34" s="454">
        <v>3662.3436254199428</v>
      </c>
      <c r="Q34" s="454">
        <v>3771.9605916719856</v>
      </c>
      <c r="R34" s="454">
        <v>4781.3807271058804</v>
      </c>
      <c r="S34" s="454">
        <v>5023.2179731389942</v>
      </c>
      <c r="T34" s="455">
        <v>6386.7668754699835</v>
      </c>
      <c r="U34" s="404" t="s">
        <v>162</v>
      </c>
      <c r="V34" s="682"/>
      <c r="W34" s="975"/>
      <c r="X34" s="975"/>
      <c r="Y34" s="975"/>
      <c r="Z34" s="975"/>
      <c r="AA34" s="975"/>
      <c r="AB34" s="975"/>
    </row>
    <row r="35" spans="2:28" s="677" customFormat="1" ht="26.25" customHeight="1" x14ac:dyDescent="0.2">
      <c r="B35" s="405" t="s">
        <v>226</v>
      </c>
      <c r="C35" s="524">
        <v>0</v>
      </c>
      <c r="D35" s="524">
        <v>0</v>
      </c>
      <c r="E35" s="567">
        <v>0</v>
      </c>
      <c r="F35" s="567">
        <v>0</v>
      </c>
      <c r="G35" s="567">
        <v>0</v>
      </c>
      <c r="H35" s="567">
        <v>0</v>
      </c>
      <c r="I35" s="453">
        <v>0</v>
      </c>
      <c r="J35" s="451">
        <v>0</v>
      </c>
      <c r="K35" s="451">
        <v>0</v>
      </c>
      <c r="L35" s="451">
        <v>0</v>
      </c>
      <c r="M35" s="451">
        <v>0</v>
      </c>
      <c r="N35" s="451">
        <v>0</v>
      </c>
      <c r="O35" s="451">
        <v>0</v>
      </c>
      <c r="P35" s="451">
        <v>0</v>
      </c>
      <c r="Q35" s="451">
        <v>0</v>
      </c>
      <c r="R35" s="451">
        <v>0</v>
      </c>
      <c r="S35" s="451">
        <v>0</v>
      </c>
      <c r="T35" s="452">
        <v>0</v>
      </c>
      <c r="U35" s="406" t="s">
        <v>422</v>
      </c>
      <c r="V35" s="682"/>
      <c r="W35" s="975"/>
      <c r="X35" s="975"/>
      <c r="Y35" s="975"/>
      <c r="Z35" s="975"/>
      <c r="AA35" s="975"/>
      <c r="AB35" s="975"/>
    </row>
    <row r="36" spans="2:28" s="358" customFormat="1" ht="27.75" customHeight="1" x14ac:dyDescent="0.2">
      <c r="B36" s="405" t="s">
        <v>245</v>
      </c>
      <c r="C36" s="524">
        <v>0</v>
      </c>
      <c r="D36" s="524">
        <v>0</v>
      </c>
      <c r="E36" s="567">
        <v>0</v>
      </c>
      <c r="F36" s="567">
        <v>0</v>
      </c>
      <c r="G36" s="567">
        <v>0</v>
      </c>
      <c r="H36" s="567">
        <v>0</v>
      </c>
      <c r="I36" s="453">
        <v>0</v>
      </c>
      <c r="J36" s="451">
        <v>0</v>
      </c>
      <c r="K36" s="451">
        <v>0</v>
      </c>
      <c r="L36" s="451">
        <v>0</v>
      </c>
      <c r="M36" s="451">
        <v>0</v>
      </c>
      <c r="N36" s="451">
        <v>0</v>
      </c>
      <c r="O36" s="451">
        <v>0</v>
      </c>
      <c r="P36" s="451">
        <v>0</v>
      </c>
      <c r="Q36" s="451">
        <v>0</v>
      </c>
      <c r="R36" s="451">
        <v>0</v>
      </c>
      <c r="S36" s="451">
        <v>0</v>
      </c>
      <c r="T36" s="452">
        <v>0</v>
      </c>
      <c r="U36" s="406" t="s">
        <v>460</v>
      </c>
      <c r="V36" s="682"/>
      <c r="W36" s="975"/>
      <c r="X36" s="975"/>
      <c r="Y36" s="975"/>
      <c r="Z36" s="975"/>
      <c r="AA36" s="975"/>
      <c r="AB36" s="975"/>
    </row>
    <row r="37" spans="2:28" s="358" customFormat="1" ht="26.25" customHeight="1" x14ac:dyDescent="0.2">
      <c r="B37" s="405" t="s">
        <v>246</v>
      </c>
      <c r="C37" s="524">
        <v>742.16124535400002</v>
      </c>
      <c r="D37" s="524">
        <v>1516.6567102069998</v>
      </c>
      <c r="E37" s="567">
        <v>1641.4168637699981</v>
      </c>
      <c r="F37" s="567">
        <v>1708.0264849000009</v>
      </c>
      <c r="G37" s="567">
        <v>2043.0822996700188</v>
      </c>
      <c r="H37" s="567">
        <v>6386.7668754699835</v>
      </c>
      <c r="I37" s="453">
        <v>1919.9525011200005</v>
      </c>
      <c r="J37" s="451">
        <v>2210.8080467450018</v>
      </c>
      <c r="K37" s="451">
        <v>2341.9728153680007</v>
      </c>
      <c r="L37" s="451">
        <v>3076.6784000939988</v>
      </c>
      <c r="M37" s="451">
        <v>3004.196205720023</v>
      </c>
      <c r="N37" s="451">
        <v>3268.4970207969964</v>
      </c>
      <c r="O37" s="451">
        <v>3712.7627885259894</v>
      </c>
      <c r="P37" s="451">
        <v>3662.3436254199428</v>
      </c>
      <c r="Q37" s="451">
        <v>3771.9605916719856</v>
      </c>
      <c r="R37" s="451">
        <v>4781.3807271058804</v>
      </c>
      <c r="S37" s="451">
        <v>5023.2179731389942</v>
      </c>
      <c r="T37" s="452">
        <v>6386.7668754699835</v>
      </c>
      <c r="U37" s="406" t="s">
        <v>423</v>
      </c>
      <c r="V37" s="682"/>
      <c r="W37" s="975"/>
      <c r="X37" s="975"/>
      <c r="Y37" s="975"/>
      <c r="Z37" s="975"/>
      <c r="AA37" s="975"/>
      <c r="AB37" s="975"/>
    </row>
    <row r="38" spans="2:28" s="358" customFormat="1" ht="26.25" customHeight="1" x14ac:dyDescent="0.2">
      <c r="B38" s="405" t="s">
        <v>227</v>
      </c>
      <c r="C38" s="524">
        <v>0</v>
      </c>
      <c r="D38" s="524">
        <v>0</v>
      </c>
      <c r="E38" s="567">
        <v>0</v>
      </c>
      <c r="F38" s="567">
        <v>0</v>
      </c>
      <c r="G38" s="567">
        <v>0</v>
      </c>
      <c r="H38" s="567">
        <v>0</v>
      </c>
      <c r="I38" s="453">
        <v>0</v>
      </c>
      <c r="J38" s="451">
        <v>0</v>
      </c>
      <c r="K38" s="451">
        <v>0</v>
      </c>
      <c r="L38" s="451">
        <v>0</v>
      </c>
      <c r="M38" s="451">
        <v>0</v>
      </c>
      <c r="N38" s="451">
        <v>0</v>
      </c>
      <c r="O38" s="451">
        <v>0</v>
      </c>
      <c r="P38" s="451">
        <v>0</v>
      </c>
      <c r="Q38" s="451">
        <v>0</v>
      </c>
      <c r="R38" s="451">
        <v>0</v>
      </c>
      <c r="S38" s="451">
        <v>0</v>
      </c>
      <c r="T38" s="452">
        <v>0</v>
      </c>
      <c r="U38" s="406" t="s">
        <v>312</v>
      </c>
      <c r="V38" s="682"/>
      <c r="W38" s="975"/>
      <c r="X38" s="975"/>
      <c r="Y38" s="975"/>
      <c r="Z38" s="975"/>
      <c r="AA38" s="975"/>
      <c r="AB38" s="975"/>
    </row>
    <row r="39" spans="2:28" s="625" customFormat="1" ht="9" customHeight="1" x14ac:dyDescent="0.2">
      <c r="B39" s="635"/>
      <c r="C39" s="524"/>
      <c r="D39" s="524"/>
      <c r="E39" s="567"/>
      <c r="F39" s="567"/>
      <c r="G39" s="567"/>
      <c r="H39" s="567"/>
      <c r="I39" s="453"/>
      <c r="J39" s="451"/>
      <c r="K39" s="451"/>
      <c r="L39" s="451"/>
      <c r="M39" s="451"/>
      <c r="N39" s="451"/>
      <c r="O39" s="451"/>
      <c r="P39" s="451"/>
      <c r="Q39" s="451"/>
      <c r="R39" s="451"/>
      <c r="S39" s="451"/>
      <c r="T39" s="452"/>
      <c r="U39" s="637"/>
      <c r="V39" s="682"/>
      <c r="W39" s="975"/>
      <c r="X39" s="975"/>
      <c r="Y39" s="975"/>
      <c r="Z39" s="975"/>
      <c r="AA39" s="975"/>
      <c r="AB39" s="975"/>
    </row>
    <row r="40" spans="2:28" s="677" customFormat="1" ht="26.25" customHeight="1" x14ac:dyDescent="0.2">
      <c r="B40" s="303" t="s">
        <v>247</v>
      </c>
      <c r="C40" s="521">
        <v>1016.783728764</v>
      </c>
      <c r="D40" s="521">
        <v>1529.181860486</v>
      </c>
      <c r="E40" s="563">
        <v>2119.4455491979847</v>
      </c>
      <c r="F40" s="563">
        <v>3840.0190690734025</v>
      </c>
      <c r="G40" s="563">
        <v>5263.2570288469688</v>
      </c>
      <c r="H40" s="563">
        <v>5660.3748212959845</v>
      </c>
      <c r="I40" s="456">
        <v>5315.7561359809679</v>
      </c>
      <c r="J40" s="454">
        <v>5066.6454472199712</v>
      </c>
      <c r="K40" s="454">
        <v>4958.5231657719578</v>
      </c>
      <c r="L40" s="454">
        <v>5024.2947490629531</v>
      </c>
      <c r="M40" s="454">
        <v>4932.3970766859557</v>
      </c>
      <c r="N40" s="454">
        <v>5197.7579158089256</v>
      </c>
      <c r="O40" s="454">
        <v>5114.8425382389096</v>
      </c>
      <c r="P40" s="454">
        <v>5127.1693203259074</v>
      </c>
      <c r="Q40" s="454">
        <v>5208.5925495439069</v>
      </c>
      <c r="R40" s="454">
        <v>5348.2345058659057</v>
      </c>
      <c r="S40" s="454">
        <v>5397.4889632739223</v>
      </c>
      <c r="T40" s="455">
        <v>5660.3748212959845</v>
      </c>
      <c r="U40" s="404" t="s">
        <v>185</v>
      </c>
      <c r="V40" s="682"/>
      <c r="W40" s="975"/>
      <c r="X40" s="975"/>
      <c r="Y40" s="975"/>
      <c r="Z40" s="975"/>
      <c r="AA40" s="975"/>
      <c r="AB40" s="975"/>
    </row>
    <row r="41" spans="2:28" s="625" customFormat="1" ht="9" customHeight="1" x14ac:dyDescent="0.2">
      <c r="B41" s="635"/>
      <c r="C41" s="524"/>
      <c r="D41" s="524"/>
      <c r="E41" s="567"/>
      <c r="F41" s="567"/>
      <c r="G41" s="567"/>
      <c r="H41" s="567"/>
      <c r="I41" s="453"/>
      <c r="J41" s="451"/>
      <c r="K41" s="451"/>
      <c r="L41" s="451"/>
      <c r="M41" s="451"/>
      <c r="N41" s="451"/>
      <c r="O41" s="451"/>
      <c r="P41" s="451"/>
      <c r="Q41" s="451"/>
      <c r="R41" s="451"/>
      <c r="S41" s="451"/>
      <c r="T41" s="452"/>
      <c r="U41" s="637"/>
      <c r="V41" s="682"/>
      <c r="W41" s="975"/>
      <c r="X41" s="975"/>
      <c r="Y41" s="975"/>
      <c r="Z41" s="975"/>
      <c r="AA41" s="975"/>
      <c r="AB41" s="975"/>
    </row>
    <row r="42" spans="2:28" s="677" customFormat="1" ht="26.25" customHeight="1" x14ac:dyDescent="0.2">
      <c r="B42" s="303" t="s">
        <v>9</v>
      </c>
      <c r="C42" s="521">
        <v>2643.5862887160001</v>
      </c>
      <c r="D42" s="521">
        <v>4552.4750272439951</v>
      </c>
      <c r="E42" s="563">
        <v>7897.9881547740097</v>
      </c>
      <c r="F42" s="563">
        <v>7510.6484610080061</v>
      </c>
      <c r="G42" s="563">
        <v>9688.4095477449955</v>
      </c>
      <c r="H42" s="563">
        <v>13520.872371963358</v>
      </c>
      <c r="I42" s="456">
        <v>9948.5203800559957</v>
      </c>
      <c r="J42" s="454">
        <v>11461.625642649995</v>
      </c>
      <c r="K42" s="454">
        <v>11346.25372484599</v>
      </c>
      <c r="L42" s="454">
        <v>11019.202736766987</v>
      </c>
      <c r="M42" s="454">
        <v>11173.197495936001</v>
      </c>
      <c r="N42" s="454">
        <v>11374.188245646012</v>
      </c>
      <c r="O42" s="454">
        <v>11439.595304582988</v>
      </c>
      <c r="P42" s="454">
        <v>11489.450051037995</v>
      </c>
      <c r="Q42" s="454">
        <v>10868.068228280985</v>
      </c>
      <c r="R42" s="454">
        <v>11205.655804538004</v>
      </c>
      <c r="S42" s="454">
        <v>12506.595937984001</v>
      </c>
      <c r="T42" s="455">
        <v>13520.872371963358</v>
      </c>
      <c r="U42" s="404" t="s">
        <v>184</v>
      </c>
      <c r="V42" s="682"/>
      <c r="W42" s="975"/>
      <c r="X42" s="975"/>
      <c r="Y42" s="975"/>
      <c r="Z42" s="975"/>
      <c r="AA42" s="975"/>
      <c r="AB42" s="975"/>
    </row>
    <row r="43" spans="2:28" s="677" customFormat="1" ht="26.25" customHeight="1" x14ac:dyDescent="0.2">
      <c r="B43" s="405" t="s">
        <v>226</v>
      </c>
      <c r="C43" s="524">
        <v>0</v>
      </c>
      <c r="D43" s="524">
        <v>0</v>
      </c>
      <c r="E43" s="567">
        <v>0</v>
      </c>
      <c r="F43" s="567">
        <v>0</v>
      </c>
      <c r="G43" s="567">
        <v>0</v>
      </c>
      <c r="H43" s="567">
        <v>0</v>
      </c>
      <c r="I43" s="453">
        <v>0</v>
      </c>
      <c r="J43" s="451">
        <v>0</v>
      </c>
      <c r="K43" s="451">
        <v>0</v>
      </c>
      <c r="L43" s="451">
        <v>0</v>
      </c>
      <c r="M43" s="451">
        <v>0</v>
      </c>
      <c r="N43" s="451">
        <v>0</v>
      </c>
      <c r="O43" s="451">
        <v>0</v>
      </c>
      <c r="P43" s="451">
        <v>0</v>
      </c>
      <c r="Q43" s="451">
        <v>0</v>
      </c>
      <c r="R43" s="451">
        <v>0</v>
      </c>
      <c r="S43" s="451">
        <v>0</v>
      </c>
      <c r="T43" s="452">
        <v>0</v>
      </c>
      <c r="U43" s="406" t="s">
        <v>422</v>
      </c>
      <c r="V43" s="682"/>
      <c r="W43" s="975"/>
      <c r="X43" s="975"/>
      <c r="Y43" s="975"/>
      <c r="Z43" s="975"/>
      <c r="AA43" s="975"/>
      <c r="AB43" s="975"/>
    </row>
    <row r="44" spans="2:28" s="677" customFormat="1" ht="26.25" customHeight="1" x14ac:dyDescent="0.2">
      <c r="B44" s="405" t="s">
        <v>245</v>
      </c>
      <c r="C44" s="524">
        <v>0</v>
      </c>
      <c r="D44" s="524">
        <v>0</v>
      </c>
      <c r="E44" s="567">
        <v>0</v>
      </c>
      <c r="F44" s="567">
        <v>0</v>
      </c>
      <c r="G44" s="567">
        <v>0</v>
      </c>
      <c r="H44" s="567">
        <v>0</v>
      </c>
      <c r="I44" s="453">
        <v>0</v>
      </c>
      <c r="J44" s="451">
        <v>0</v>
      </c>
      <c r="K44" s="451">
        <v>0</v>
      </c>
      <c r="L44" s="451">
        <v>0</v>
      </c>
      <c r="M44" s="451">
        <v>0</v>
      </c>
      <c r="N44" s="451">
        <v>0</v>
      </c>
      <c r="O44" s="451">
        <v>0</v>
      </c>
      <c r="P44" s="451">
        <v>0</v>
      </c>
      <c r="Q44" s="451">
        <v>0</v>
      </c>
      <c r="R44" s="451">
        <v>0</v>
      </c>
      <c r="S44" s="451">
        <v>0</v>
      </c>
      <c r="T44" s="452">
        <v>0</v>
      </c>
      <c r="U44" s="406" t="s">
        <v>460</v>
      </c>
      <c r="V44" s="682"/>
      <c r="W44" s="975"/>
      <c r="X44" s="975"/>
      <c r="Y44" s="975"/>
      <c r="Z44" s="975"/>
      <c r="AA44" s="975"/>
      <c r="AB44" s="975"/>
    </row>
    <row r="45" spans="2:28" s="677" customFormat="1" ht="26.25" customHeight="1" x14ac:dyDescent="0.2">
      <c r="B45" s="405" t="s">
        <v>246</v>
      </c>
      <c r="C45" s="524">
        <v>2643.5862887160001</v>
      </c>
      <c r="D45" s="524">
        <v>4552.4750272439951</v>
      </c>
      <c r="E45" s="567">
        <v>7849.4532981740094</v>
      </c>
      <c r="F45" s="567">
        <v>7455.6589229380061</v>
      </c>
      <c r="G45" s="567">
        <v>8580.6034820769964</v>
      </c>
      <c r="H45" s="567">
        <v>10176.664680452001</v>
      </c>
      <c r="I45" s="453">
        <v>8832.5423019879963</v>
      </c>
      <c r="J45" s="451">
        <v>10338.266392181995</v>
      </c>
      <c r="K45" s="451">
        <v>9210.2841057779897</v>
      </c>
      <c r="L45" s="451">
        <v>8867.9274583989882</v>
      </c>
      <c r="M45" s="451">
        <v>9006.1063695680004</v>
      </c>
      <c r="N45" s="451">
        <v>9142.9483084839903</v>
      </c>
      <c r="O45" s="451">
        <v>9192.1360957109882</v>
      </c>
      <c r="P45" s="451">
        <v>9215.7718193659948</v>
      </c>
      <c r="Q45" s="451">
        <v>8580.0579764089853</v>
      </c>
      <c r="R45" s="451">
        <v>8868.2342470960048</v>
      </c>
      <c r="S45" s="451">
        <v>9142.1288504420008</v>
      </c>
      <c r="T45" s="452">
        <v>10176.664680452001</v>
      </c>
      <c r="U45" s="406" t="s">
        <v>423</v>
      </c>
      <c r="V45" s="682"/>
      <c r="W45" s="975"/>
      <c r="X45" s="975"/>
      <c r="Y45" s="975"/>
      <c r="Z45" s="975"/>
      <c r="AA45" s="975"/>
      <c r="AB45" s="975"/>
    </row>
    <row r="46" spans="2:28" s="677" customFormat="1" ht="26.25" customHeight="1" x14ac:dyDescent="0.2">
      <c r="B46" s="405" t="s">
        <v>227</v>
      </c>
      <c r="C46" s="524">
        <v>0</v>
      </c>
      <c r="D46" s="524">
        <v>0</v>
      </c>
      <c r="E46" s="567">
        <v>48.534856599999998</v>
      </c>
      <c r="F46" s="567">
        <v>54.989538069999995</v>
      </c>
      <c r="G46" s="567">
        <v>1107.806065668</v>
      </c>
      <c r="H46" s="567">
        <v>3344.2076915113576</v>
      </c>
      <c r="I46" s="453">
        <v>1115.9780780680001</v>
      </c>
      <c r="J46" s="451">
        <v>1123.3592504679998</v>
      </c>
      <c r="K46" s="451">
        <v>2135.9696190680002</v>
      </c>
      <c r="L46" s="451">
        <v>2151.2752783679998</v>
      </c>
      <c r="M46" s="451">
        <v>2167.091126368</v>
      </c>
      <c r="N46" s="451">
        <v>2231.2399371620222</v>
      </c>
      <c r="O46" s="451">
        <v>2247.4592088719996</v>
      </c>
      <c r="P46" s="451">
        <v>2273.6782316719996</v>
      </c>
      <c r="Q46" s="451">
        <v>2288.010251872</v>
      </c>
      <c r="R46" s="451">
        <v>2337.421557442</v>
      </c>
      <c r="S46" s="451">
        <v>3364.4670875420002</v>
      </c>
      <c r="T46" s="452">
        <v>3344.2076915113576</v>
      </c>
      <c r="U46" s="406" t="s">
        <v>312</v>
      </c>
      <c r="V46" s="682"/>
      <c r="W46" s="975"/>
      <c r="X46" s="975"/>
      <c r="Y46" s="975"/>
      <c r="Z46" s="975"/>
      <c r="AA46" s="975"/>
      <c r="AB46" s="975"/>
    </row>
    <row r="47" spans="2:28" s="625" customFormat="1" ht="9" customHeight="1" x14ac:dyDescent="0.2">
      <c r="B47" s="635"/>
      <c r="C47" s="524"/>
      <c r="D47" s="524"/>
      <c r="E47" s="567"/>
      <c r="F47" s="567"/>
      <c r="G47" s="567"/>
      <c r="H47" s="567"/>
      <c r="I47" s="453"/>
      <c r="J47" s="451"/>
      <c r="K47" s="451"/>
      <c r="L47" s="451"/>
      <c r="M47" s="451"/>
      <c r="N47" s="451"/>
      <c r="O47" s="451"/>
      <c r="P47" s="451"/>
      <c r="Q47" s="451"/>
      <c r="R47" s="451"/>
      <c r="S47" s="451"/>
      <c r="T47" s="452"/>
      <c r="U47" s="637"/>
      <c r="V47" s="682"/>
      <c r="W47" s="975"/>
      <c r="X47" s="975"/>
      <c r="Y47" s="975"/>
      <c r="Z47" s="975"/>
      <c r="AA47" s="975"/>
      <c r="AB47" s="975"/>
    </row>
    <row r="48" spans="2:28" s="677" customFormat="1" ht="30.75" x14ac:dyDescent="0.2">
      <c r="B48" s="303" t="s">
        <v>410</v>
      </c>
      <c r="C48" s="521">
        <v>0</v>
      </c>
      <c r="D48" s="521">
        <v>0</v>
      </c>
      <c r="E48" s="563">
        <v>0</v>
      </c>
      <c r="F48" s="563">
        <v>0</v>
      </c>
      <c r="G48" s="563">
        <v>0</v>
      </c>
      <c r="H48" s="563">
        <v>0</v>
      </c>
      <c r="I48" s="456">
        <v>0</v>
      </c>
      <c r="J48" s="454">
        <v>0</v>
      </c>
      <c r="K48" s="454">
        <v>0</v>
      </c>
      <c r="L48" s="454">
        <v>0</v>
      </c>
      <c r="M48" s="454">
        <v>0</v>
      </c>
      <c r="N48" s="454">
        <v>0</v>
      </c>
      <c r="O48" s="454">
        <v>0</v>
      </c>
      <c r="P48" s="454">
        <v>0</v>
      </c>
      <c r="Q48" s="454">
        <v>0</v>
      </c>
      <c r="R48" s="454">
        <v>0</v>
      </c>
      <c r="S48" s="454">
        <v>0</v>
      </c>
      <c r="T48" s="455">
        <v>0</v>
      </c>
      <c r="U48" s="404" t="s">
        <v>239</v>
      </c>
      <c r="V48" s="682"/>
      <c r="W48" s="975"/>
      <c r="X48" s="975"/>
      <c r="Y48" s="975"/>
      <c r="Z48" s="975"/>
      <c r="AA48" s="975"/>
      <c r="AB48" s="975"/>
    </row>
    <row r="49" spans="2:28" s="625" customFormat="1" ht="9" customHeight="1" x14ac:dyDescent="0.2">
      <c r="B49" s="303"/>
      <c r="C49" s="524"/>
      <c r="D49" s="524"/>
      <c r="E49" s="567"/>
      <c r="F49" s="567"/>
      <c r="G49" s="567"/>
      <c r="H49" s="567"/>
      <c r="I49" s="453"/>
      <c r="J49" s="451"/>
      <c r="K49" s="451"/>
      <c r="L49" s="451"/>
      <c r="M49" s="451"/>
      <c r="N49" s="451"/>
      <c r="O49" s="451"/>
      <c r="P49" s="451"/>
      <c r="Q49" s="451"/>
      <c r="R49" s="451"/>
      <c r="S49" s="451"/>
      <c r="T49" s="452"/>
      <c r="U49" s="404"/>
      <c r="V49" s="682"/>
      <c r="W49" s="975"/>
      <c r="X49" s="975"/>
      <c r="Y49" s="975"/>
      <c r="Z49" s="975"/>
      <c r="AA49" s="975"/>
      <c r="AB49" s="975"/>
    </row>
    <row r="50" spans="2:28" s="677" customFormat="1" ht="30.75" x14ac:dyDescent="0.2">
      <c r="B50" s="303" t="s">
        <v>190</v>
      </c>
      <c r="C50" s="521">
        <v>0</v>
      </c>
      <c r="D50" s="521">
        <v>0</v>
      </c>
      <c r="E50" s="563">
        <v>0</v>
      </c>
      <c r="F50" s="563">
        <v>0</v>
      </c>
      <c r="G50" s="563">
        <v>0</v>
      </c>
      <c r="H50" s="563">
        <v>0</v>
      </c>
      <c r="I50" s="456">
        <v>0</v>
      </c>
      <c r="J50" s="454">
        <v>0</v>
      </c>
      <c r="K50" s="454">
        <v>0</v>
      </c>
      <c r="L50" s="454">
        <v>0</v>
      </c>
      <c r="M50" s="454">
        <v>0</v>
      </c>
      <c r="N50" s="454">
        <v>0</v>
      </c>
      <c r="O50" s="454">
        <v>0</v>
      </c>
      <c r="P50" s="454">
        <v>0</v>
      </c>
      <c r="Q50" s="454">
        <v>0</v>
      </c>
      <c r="R50" s="454">
        <v>0</v>
      </c>
      <c r="S50" s="454">
        <v>0</v>
      </c>
      <c r="T50" s="455">
        <v>0</v>
      </c>
      <c r="U50" s="404" t="s">
        <v>62</v>
      </c>
      <c r="V50" s="682"/>
      <c r="W50" s="975"/>
      <c r="X50" s="975"/>
      <c r="Y50" s="975"/>
      <c r="Z50" s="975"/>
      <c r="AA50" s="975"/>
      <c r="AB50" s="975"/>
    </row>
    <row r="51" spans="2:28" s="625" customFormat="1" ht="15" customHeight="1" x14ac:dyDescent="0.2">
      <c r="B51" s="303"/>
      <c r="C51" s="524"/>
      <c r="D51" s="524"/>
      <c r="E51" s="567"/>
      <c r="F51" s="567"/>
      <c r="G51" s="567"/>
      <c r="H51" s="567"/>
      <c r="I51" s="453"/>
      <c r="J51" s="451"/>
      <c r="K51" s="451"/>
      <c r="L51" s="451"/>
      <c r="M51" s="451"/>
      <c r="N51" s="451"/>
      <c r="O51" s="451"/>
      <c r="P51" s="451"/>
      <c r="Q51" s="451"/>
      <c r="R51" s="451"/>
      <c r="S51" s="451"/>
      <c r="T51" s="452"/>
      <c r="U51" s="404"/>
      <c r="V51" s="682"/>
      <c r="W51" s="975"/>
      <c r="X51" s="975"/>
      <c r="Y51" s="975"/>
      <c r="Z51" s="975"/>
      <c r="AA51" s="975"/>
      <c r="AB51" s="975"/>
    </row>
    <row r="52" spans="2:28" s="677" customFormat="1" ht="30.75" x14ac:dyDescent="0.2">
      <c r="B52" s="303" t="s">
        <v>153</v>
      </c>
      <c r="C52" s="521">
        <v>160.864</v>
      </c>
      <c r="D52" s="521">
        <v>270.112232877</v>
      </c>
      <c r="E52" s="563">
        <v>490.33443378999988</v>
      </c>
      <c r="F52" s="563">
        <v>559.6776563799998</v>
      </c>
      <c r="G52" s="563">
        <v>503.02721249999996</v>
      </c>
      <c r="H52" s="563">
        <v>923.77654968000468</v>
      </c>
      <c r="I52" s="456">
        <v>505.56848813999983</v>
      </c>
      <c r="J52" s="454">
        <v>499.71695364999994</v>
      </c>
      <c r="K52" s="454">
        <v>499.92145053000002</v>
      </c>
      <c r="L52" s="454">
        <v>510.15998072000014</v>
      </c>
      <c r="M52" s="454">
        <v>530.09322513000018</v>
      </c>
      <c r="N52" s="454">
        <v>558.8211504599999</v>
      </c>
      <c r="O52" s="454">
        <v>590.49848077000001</v>
      </c>
      <c r="P52" s="454">
        <v>665.72271787999989</v>
      </c>
      <c r="Q52" s="454">
        <v>770.61947535000093</v>
      </c>
      <c r="R52" s="454">
        <v>833.04704478000144</v>
      </c>
      <c r="S52" s="454">
        <v>884.90297432000307</v>
      </c>
      <c r="T52" s="455">
        <v>923.77654968000468</v>
      </c>
      <c r="U52" s="404" t="s">
        <v>63</v>
      </c>
      <c r="V52" s="682"/>
      <c r="W52" s="975"/>
      <c r="X52" s="975"/>
      <c r="Y52" s="975"/>
      <c r="Z52" s="975"/>
      <c r="AA52" s="975"/>
      <c r="AB52" s="975"/>
    </row>
    <row r="53" spans="2:28" s="625" customFormat="1" ht="15" customHeight="1" x14ac:dyDescent="0.2">
      <c r="B53" s="635"/>
      <c r="C53" s="524"/>
      <c r="D53" s="524"/>
      <c r="E53" s="567"/>
      <c r="F53" s="567"/>
      <c r="G53" s="567"/>
      <c r="H53" s="567"/>
      <c r="I53" s="453"/>
      <c r="J53" s="451"/>
      <c r="K53" s="451"/>
      <c r="L53" s="451"/>
      <c r="M53" s="451"/>
      <c r="N53" s="451"/>
      <c r="O53" s="451"/>
      <c r="P53" s="451"/>
      <c r="Q53" s="451"/>
      <c r="R53" s="451"/>
      <c r="S53" s="451"/>
      <c r="T53" s="452"/>
      <c r="U53" s="637"/>
      <c r="V53" s="682"/>
      <c r="W53" s="975"/>
      <c r="X53" s="975"/>
      <c r="Y53" s="975"/>
      <c r="Z53" s="975"/>
      <c r="AA53" s="975"/>
      <c r="AB53" s="975"/>
    </row>
    <row r="54" spans="2:28" s="677" customFormat="1" ht="30.75" x14ac:dyDescent="0.2">
      <c r="B54" s="303" t="s">
        <v>154</v>
      </c>
      <c r="C54" s="521">
        <v>0</v>
      </c>
      <c r="D54" s="521">
        <v>0</v>
      </c>
      <c r="E54" s="563">
        <v>0</v>
      </c>
      <c r="F54" s="563">
        <v>0</v>
      </c>
      <c r="G54" s="563">
        <v>0</v>
      </c>
      <c r="H54" s="563">
        <v>0</v>
      </c>
      <c r="I54" s="456">
        <v>0</v>
      </c>
      <c r="J54" s="454">
        <v>0</v>
      </c>
      <c r="K54" s="454">
        <v>0</v>
      </c>
      <c r="L54" s="454">
        <v>0</v>
      </c>
      <c r="M54" s="454">
        <v>0</v>
      </c>
      <c r="N54" s="454">
        <v>0</v>
      </c>
      <c r="O54" s="454">
        <v>0</v>
      </c>
      <c r="P54" s="454">
        <v>0</v>
      </c>
      <c r="Q54" s="454">
        <v>0</v>
      </c>
      <c r="R54" s="454">
        <v>0</v>
      </c>
      <c r="S54" s="454">
        <v>0</v>
      </c>
      <c r="T54" s="455">
        <v>0</v>
      </c>
      <c r="U54" s="404" t="s">
        <v>240</v>
      </c>
      <c r="V54" s="682"/>
      <c r="W54" s="975"/>
      <c r="X54" s="975"/>
      <c r="Y54" s="975"/>
      <c r="Z54" s="975"/>
      <c r="AA54" s="975"/>
      <c r="AB54" s="975"/>
    </row>
    <row r="55" spans="2:28" s="625" customFormat="1" ht="9" customHeight="1" x14ac:dyDescent="0.2">
      <c r="B55" s="635"/>
      <c r="C55" s="524"/>
      <c r="D55" s="524"/>
      <c r="E55" s="567"/>
      <c r="F55" s="567"/>
      <c r="G55" s="567"/>
      <c r="H55" s="567"/>
      <c r="I55" s="453"/>
      <c r="J55" s="451"/>
      <c r="K55" s="451"/>
      <c r="L55" s="451"/>
      <c r="M55" s="451"/>
      <c r="N55" s="451"/>
      <c r="O55" s="451"/>
      <c r="P55" s="451"/>
      <c r="Q55" s="451"/>
      <c r="R55" s="451"/>
      <c r="S55" s="451"/>
      <c r="T55" s="452"/>
      <c r="U55" s="637"/>
      <c r="V55" s="682"/>
      <c r="W55" s="975"/>
      <c r="X55" s="975"/>
      <c r="Y55" s="975"/>
      <c r="Z55" s="975"/>
      <c r="AA55" s="975"/>
      <c r="AB55" s="975"/>
    </row>
    <row r="56" spans="2:28" s="677" customFormat="1" ht="30.75" x14ac:dyDescent="0.2">
      <c r="B56" s="303" t="s">
        <v>155</v>
      </c>
      <c r="C56" s="521">
        <v>3593.6887339129999</v>
      </c>
      <c r="D56" s="521">
        <v>3557.3506487390005</v>
      </c>
      <c r="E56" s="563">
        <v>4310.2661409150005</v>
      </c>
      <c r="F56" s="563">
        <v>9035.300970045042</v>
      </c>
      <c r="G56" s="563">
        <v>19026.13738533694</v>
      </c>
      <c r="H56" s="563">
        <v>49160.978845210004</v>
      </c>
      <c r="I56" s="456">
        <v>19061.984753080444</v>
      </c>
      <c r="J56" s="454">
        <v>19025.85020417202</v>
      </c>
      <c r="K56" s="454">
        <v>19078.662964881962</v>
      </c>
      <c r="L56" s="454">
        <v>25184.644153520443</v>
      </c>
      <c r="M56" s="454">
        <v>25310.370085720439</v>
      </c>
      <c r="N56" s="454">
        <v>25735.312168780001</v>
      </c>
      <c r="O56" s="454">
        <v>25874.016815140003</v>
      </c>
      <c r="P56" s="454">
        <v>43103.45287821001</v>
      </c>
      <c r="Q56" s="454">
        <v>47693.295308059998</v>
      </c>
      <c r="R56" s="454">
        <v>47888.587324320004</v>
      </c>
      <c r="S56" s="454">
        <v>49016.547245540001</v>
      </c>
      <c r="T56" s="455">
        <v>49160.978845210004</v>
      </c>
      <c r="U56" s="404" t="s">
        <v>194</v>
      </c>
      <c r="V56" s="682"/>
      <c r="W56" s="975"/>
      <c r="X56" s="975"/>
      <c r="Y56" s="975"/>
      <c r="Z56" s="975"/>
      <c r="AA56" s="975"/>
      <c r="AB56" s="975"/>
    </row>
    <row r="57" spans="2:28" s="625" customFormat="1" ht="15" customHeight="1" x14ac:dyDescent="0.2">
      <c r="B57" s="635"/>
      <c r="C57" s="524"/>
      <c r="D57" s="524"/>
      <c r="E57" s="567"/>
      <c r="F57" s="567"/>
      <c r="G57" s="567"/>
      <c r="H57" s="567"/>
      <c r="I57" s="453"/>
      <c r="J57" s="451"/>
      <c r="K57" s="451"/>
      <c r="L57" s="451"/>
      <c r="M57" s="451"/>
      <c r="N57" s="451"/>
      <c r="O57" s="451"/>
      <c r="P57" s="451"/>
      <c r="Q57" s="451"/>
      <c r="R57" s="451"/>
      <c r="S57" s="451"/>
      <c r="T57" s="452"/>
      <c r="U57" s="637"/>
      <c r="V57" s="682"/>
      <c r="W57" s="975"/>
      <c r="X57" s="975"/>
      <c r="Y57" s="975"/>
      <c r="Z57" s="975"/>
      <c r="AA57" s="975"/>
      <c r="AB57" s="975"/>
    </row>
    <row r="58" spans="2:28" s="677" customFormat="1" ht="30.75" x14ac:dyDescent="0.2">
      <c r="B58" s="303" t="s">
        <v>210</v>
      </c>
      <c r="C58" s="521">
        <v>534.72644598969998</v>
      </c>
      <c r="D58" s="521">
        <v>695.04558621340004</v>
      </c>
      <c r="E58" s="563">
        <v>1298.3214038500194</v>
      </c>
      <c r="F58" s="563">
        <v>2041.1744262771308</v>
      </c>
      <c r="G58" s="563">
        <v>3279.7086998980417</v>
      </c>
      <c r="H58" s="563">
        <v>6052.7073548064081</v>
      </c>
      <c r="I58" s="456">
        <v>5111.769025578953</v>
      </c>
      <c r="J58" s="454">
        <v>8963.9175344164723</v>
      </c>
      <c r="K58" s="454">
        <v>9299.2399347765258</v>
      </c>
      <c r="L58" s="454">
        <v>12993.783823706135</v>
      </c>
      <c r="M58" s="454">
        <v>13187.756785788995</v>
      </c>
      <c r="N58" s="454">
        <v>16977.589148100007</v>
      </c>
      <c r="O58" s="454">
        <v>16881.968052136599</v>
      </c>
      <c r="P58" s="454">
        <v>4954.9366854272521</v>
      </c>
      <c r="Q58" s="454">
        <v>5339.4452248021589</v>
      </c>
      <c r="R58" s="454">
        <v>5796.2155597856236</v>
      </c>
      <c r="S58" s="454">
        <v>5983.2743346978541</v>
      </c>
      <c r="T58" s="455">
        <v>6052.7073548064081</v>
      </c>
      <c r="U58" s="404" t="s">
        <v>2</v>
      </c>
      <c r="V58" s="682"/>
      <c r="W58" s="975"/>
      <c r="X58" s="975"/>
      <c r="Y58" s="975"/>
      <c r="Z58" s="975"/>
      <c r="AA58" s="975"/>
      <c r="AB58" s="975"/>
    </row>
    <row r="59" spans="2:28" s="348" customFormat="1" ht="31.5" thickBot="1" x14ac:dyDescent="0.75">
      <c r="B59" s="688"/>
      <c r="C59" s="1042"/>
      <c r="D59" s="1006"/>
      <c r="E59" s="1006"/>
      <c r="F59" s="1005"/>
      <c r="G59" s="1005"/>
      <c r="H59" s="1005"/>
      <c r="I59" s="351"/>
      <c r="J59" s="352"/>
      <c r="K59" s="352"/>
      <c r="L59" s="352"/>
      <c r="M59" s="352"/>
      <c r="N59" s="352"/>
      <c r="O59" s="352"/>
      <c r="P59" s="352"/>
      <c r="Q59" s="352"/>
      <c r="R59" s="352"/>
      <c r="S59" s="352"/>
      <c r="T59" s="353"/>
      <c r="U59" s="355"/>
      <c r="V59" s="349"/>
      <c r="X59" s="349"/>
      <c r="Y59" s="349"/>
    </row>
    <row r="60" spans="2:28" ht="27.75" thickTop="1" x14ac:dyDescent="0.65">
      <c r="I60" s="153"/>
      <c r="J60" s="153"/>
      <c r="K60" s="153"/>
      <c r="L60" s="153"/>
      <c r="M60" s="153"/>
      <c r="N60" s="153"/>
      <c r="O60" s="153"/>
      <c r="P60" s="153"/>
      <c r="Q60" s="153"/>
      <c r="R60" s="153"/>
      <c r="S60" s="153"/>
      <c r="T60" s="153"/>
      <c r="V60" s="157"/>
      <c r="Y60" s="157"/>
    </row>
    <row r="61" spans="2:28" s="197" customFormat="1" ht="22.5" x14ac:dyDescent="0.5">
      <c r="B61" s="197" t="s">
        <v>650</v>
      </c>
      <c r="U61" s="327" t="s">
        <v>761</v>
      </c>
    </row>
    <row r="62" spans="2:28" s="70" customFormat="1" x14ac:dyDescent="0.5">
      <c r="B62" s="41"/>
      <c r="C62" s="41"/>
      <c r="D62" s="41"/>
      <c r="E62" s="41"/>
      <c r="F62" s="41"/>
      <c r="G62" s="41"/>
      <c r="H62" s="41"/>
      <c r="U62" s="146"/>
    </row>
    <row r="63" spans="2:28" s="70" customFormat="1" ht="9" customHeight="1" x14ac:dyDescent="0.5">
      <c r="B63" s="41"/>
      <c r="C63" s="41"/>
      <c r="D63" s="41"/>
      <c r="E63" s="41"/>
      <c r="F63" s="41"/>
      <c r="G63" s="41"/>
      <c r="H63" s="41"/>
      <c r="U63" s="146"/>
    </row>
    <row r="64" spans="2:28" s="70" customFormat="1" ht="18.75" x14ac:dyDescent="0.45">
      <c r="B64" s="74"/>
      <c r="C64" s="74"/>
      <c r="D64" s="74"/>
      <c r="E64" s="74"/>
      <c r="F64" s="74"/>
      <c r="G64" s="74"/>
      <c r="H64" s="74"/>
    </row>
    <row r="65" spans="1:21" s="151" customFormat="1" ht="9" customHeight="1" x14ac:dyDescent="0.5">
      <c r="I65" s="958"/>
      <c r="J65" s="958"/>
      <c r="K65" s="958"/>
      <c r="L65" s="958"/>
      <c r="M65" s="958"/>
      <c r="N65" s="958"/>
      <c r="O65" s="958"/>
      <c r="P65" s="958"/>
      <c r="Q65" s="958"/>
      <c r="R65" s="958"/>
      <c r="S65" s="958"/>
      <c r="T65" s="958"/>
    </row>
    <row r="66" spans="1:21" x14ac:dyDescent="0.5">
      <c r="I66" s="958"/>
      <c r="J66" s="958"/>
      <c r="K66" s="958"/>
      <c r="L66" s="958"/>
      <c r="M66" s="958"/>
      <c r="N66" s="958"/>
      <c r="O66" s="958"/>
      <c r="P66" s="958"/>
      <c r="Q66" s="958"/>
      <c r="R66" s="958"/>
      <c r="S66" s="958"/>
      <c r="T66" s="958"/>
      <c r="U66" s="152"/>
    </row>
    <row r="67" spans="1:21" ht="9" customHeight="1" x14ac:dyDescent="0.5">
      <c r="I67" s="958"/>
      <c r="J67" s="958"/>
      <c r="K67" s="958"/>
      <c r="L67" s="958"/>
      <c r="M67" s="958"/>
      <c r="N67" s="958"/>
      <c r="O67" s="958"/>
      <c r="P67" s="958"/>
      <c r="Q67" s="958"/>
      <c r="R67" s="958"/>
      <c r="S67" s="958"/>
      <c r="T67" s="958"/>
      <c r="U67" s="152"/>
    </row>
    <row r="68" spans="1:21" s="151" customFormat="1" x14ac:dyDescent="0.5">
      <c r="A68" s="152"/>
      <c r="I68" s="958"/>
      <c r="J68" s="958"/>
      <c r="K68" s="958"/>
      <c r="L68" s="958"/>
      <c r="M68" s="958"/>
      <c r="N68" s="958"/>
      <c r="O68" s="958"/>
      <c r="P68" s="958"/>
      <c r="Q68" s="958"/>
      <c r="R68" s="958"/>
      <c r="S68" s="958"/>
      <c r="T68" s="958"/>
    </row>
    <row r="69" spans="1:21" ht="9" customHeight="1" x14ac:dyDescent="0.5">
      <c r="I69" s="958"/>
      <c r="J69" s="958"/>
      <c r="K69" s="958"/>
      <c r="L69" s="958"/>
      <c r="M69" s="958"/>
      <c r="N69" s="958"/>
      <c r="O69" s="958"/>
      <c r="P69" s="958"/>
      <c r="Q69" s="958"/>
      <c r="R69" s="958"/>
      <c r="S69" s="958"/>
      <c r="T69" s="958"/>
      <c r="U69" s="152"/>
    </row>
    <row r="70" spans="1:21" x14ac:dyDescent="0.5">
      <c r="I70" s="958"/>
      <c r="J70" s="958"/>
      <c r="K70" s="958"/>
      <c r="L70" s="958"/>
      <c r="M70" s="958"/>
      <c r="N70" s="958"/>
      <c r="O70" s="958"/>
      <c r="P70" s="958"/>
      <c r="Q70" s="958"/>
      <c r="R70" s="958"/>
      <c r="S70" s="958"/>
      <c r="T70" s="958"/>
      <c r="U70" s="152"/>
    </row>
    <row r="71" spans="1:21" ht="9" customHeight="1" x14ac:dyDescent="0.5">
      <c r="I71" s="958"/>
      <c r="J71" s="958"/>
      <c r="K71" s="958"/>
      <c r="L71" s="958"/>
      <c r="M71" s="958"/>
      <c r="N71" s="958"/>
      <c r="O71" s="958"/>
      <c r="P71" s="958"/>
      <c r="Q71" s="958"/>
      <c r="R71" s="958"/>
      <c r="S71" s="958"/>
      <c r="T71" s="958"/>
      <c r="U71" s="152"/>
    </row>
    <row r="72" spans="1:21" x14ac:dyDescent="0.5">
      <c r="I72" s="958"/>
      <c r="J72" s="958"/>
      <c r="K72" s="958"/>
      <c r="L72" s="958"/>
      <c r="M72" s="958"/>
      <c r="N72" s="958"/>
      <c r="O72" s="958"/>
      <c r="P72" s="958"/>
      <c r="Q72" s="958"/>
      <c r="R72" s="958"/>
      <c r="S72" s="958"/>
      <c r="T72" s="958"/>
      <c r="U72" s="152"/>
    </row>
    <row r="73" spans="1:21" ht="9" customHeight="1" x14ac:dyDescent="0.5">
      <c r="I73" s="958"/>
      <c r="J73" s="958"/>
      <c r="K73" s="958"/>
      <c r="L73" s="958"/>
      <c r="M73" s="958"/>
      <c r="N73" s="958"/>
      <c r="O73" s="958"/>
      <c r="P73" s="958"/>
      <c r="Q73" s="958"/>
      <c r="R73" s="958"/>
      <c r="S73" s="958"/>
      <c r="T73" s="958"/>
      <c r="U73" s="152"/>
    </row>
    <row r="74" spans="1:21" x14ac:dyDescent="0.5">
      <c r="I74" s="958"/>
      <c r="J74" s="958"/>
      <c r="K74" s="958"/>
      <c r="L74" s="958"/>
      <c r="M74" s="958"/>
      <c r="N74" s="958"/>
      <c r="O74" s="958"/>
      <c r="P74" s="958"/>
      <c r="Q74" s="958"/>
      <c r="R74" s="958"/>
      <c r="S74" s="958"/>
      <c r="T74" s="958"/>
      <c r="U74" s="152"/>
    </row>
    <row r="75" spans="1:21" ht="15" customHeight="1" x14ac:dyDescent="0.5">
      <c r="I75" s="958"/>
      <c r="J75" s="958"/>
      <c r="K75" s="958"/>
      <c r="L75" s="958"/>
      <c r="M75" s="958"/>
      <c r="N75" s="958"/>
      <c r="O75" s="958"/>
      <c r="P75" s="958"/>
      <c r="Q75" s="958"/>
      <c r="R75" s="958"/>
      <c r="S75" s="958"/>
      <c r="T75" s="958"/>
      <c r="U75" s="152"/>
    </row>
    <row r="76" spans="1:21" ht="12" customHeight="1" x14ac:dyDescent="0.5">
      <c r="I76" s="958"/>
      <c r="J76" s="958"/>
      <c r="K76" s="958"/>
      <c r="L76" s="958"/>
      <c r="M76" s="958"/>
      <c r="N76" s="958"/>
      <c r="O76" s="958"/>
      <c r="P76" s="958"/>
      <c r="Q76" s="958"/>
      <c r="R76" s="958"/>
      <c r="S76" s="958"/>
      <c r="T76" s="958"/>
      <c r="U76" s="152"/>
    </row>
    <row r="77" spans="1:21" x14ac:dyDescent="0.5">
      <c r="I77" s="958"/>
      <c r="J77" s="958"/>
      <c r="K77" s="958"/>
      <c r="L77" s="958"/>
      <c r="M77" s="958"/>
      <c r="N77" s="958"/>
      <c r="O77" s="958"/>
      <c r="P77" s="958"/>
      <c r="Q77" s="958"/>
      <c r="R77" s="958"/>
      <c r="S77" s="958"/>
      <c r="T77" s="958"/>
      <c r="U77" s="152"/>
    </row>
    <row r="78" spans="1:21" ht="8.25" customHeight="1" x14ac:dyDescent="0.5">
      <c r="I78" s="958"/>
      <c r="J78" s="958"/>
      <c r="K78" s="958"/>
      <c r="L78" s="958"/>
      <c r="M78" s="958"/>
      <c r="N78" s="958"/>
      <c r="O78" s="958"/>
      <c r="P78" s="958"/>
      <c r="Q78" s="958"/>
      <c r="R78" s="958"/>
      <c r="S78" s="958"/>
      <c r="T78" s="958"/>
      <c r="U78" s="152"/>
    </row>
    <row r="79" spans="1:21" ht="8.25" customHeight="1" x14ac:dyDescent="0.5">
      <c r="I79" s="958"/>
      <c r="J79" s="958"/>
      <c r="K79" s="958"/>
      <c r="L79" s="958"/>
      <c r="M79" s="958"/>
      <c r="N79" s="958"/>
      <c r="O79" s="958"/>
      <c r="P79" s="958"/>
      <c r="Q79" s="958"/>
      <c r="R79" s="958"/>
      <c r="S79" s="958"/>
      <c r="T79" s="958"/>
      <c r="U79" s="152"/>
    </row>
    <row r="80" spans="1:21" ht="8.25" customHeight="1" x14ac:dyDescent="0.5">
      <c r="I80" s="958"/>
      <c r="J80" s="958"/>
      <c r="K80" s="958"/>
      <c r="L80" s="958"/>
      <c r="M80" s="958"/>
      <c r="N80" s="958"/>
      <c r="O80" s="958"/>
      <c r="P80" s="958"/>
      <c r="Q80" s="958"/>
      <c r="R80" s="958"/>
      <c r="S80" s="958"/>
      <c r="T80" s="958"/>
      <c r="U80" s="152"/>
    </row>
    <row r="81" spans="2:21" x14ac:dyDescent="0.5">
      <c r="B81" s="152"/>
      <c r="C81" s="152"/>
      <c r="D81" s="152"/>
      <c r="E81" s="152"/>
      <c r="F81" s="152"/>
      <c r="G81" s="152"/>
      <c r="H81" s="152"/>
      <c r="I81" s="958"/>
      <c r="J81" s="958"/>
      <c r="K81" s="958"/>
      <c r="L81" s="958"/>
      <c r="M81" s="958"/>
      <c r="N81" s="958"/>
      <c r="O81" s="958"/>
      <c r="P81" s="958"/>
      <c r="Q81" s="958"/>
      <c r="R81" s="958"/>
      <c r="S81" s="958"/>
      <c r="T81" s="958"/>
      <c r="U81" s="152"/>
    </row>
    <row r="82" spans="2:21" x14ac:dyDescent="0.5">
      <c r="B82" s="152"/>
      <c r="C82" s="152"/>
      <c r="D82" s="152"/>
      <c r="E82" s="152"/>
      <c r="F82" s="152"/>
      <c r="G82" s="152"/>
      <c r="H82" s="152"/>
      <c r="I82" s="958"/>
      <c r="J82" s="958"/>
      <c r="K82" s="958"/>
      <c r="L82" s="958"/>
      <c r="M82" s="958"/>
      <c r="N82" s="958"/>
      <c r="O82" s="958"/>
      <c r="P82" s="958"/>
      <c r="Q82" s="958"/>
      <c r="R82" s="958"/>
      <c r="S82" s="958"/>
      <c r="T82" s="958"/>
      <c r="U82" s="152"/>
    </row>
    <row r="83" spans="2:21" x14ac:dyDescent="0.5">
      <c r="B83" s="152"/>
      <c r="C83" s="152"/>
      <c r="D83" s="152"/>
      <c r="E83" s="152"/>
      <c r="F83" s="152"/>
      <c r="G83" s="152"/>
      <c r="H83" s="152"/>
      <c r="I83" s="958"/>
      <c r="J83" s="958"/>
      <c r="K83" s="958"/>
      <c r="L83" s="958"/>
      <c r="M83" s="958"/>
      <c r="N83" s="958"/>
      <c r="O83" s="958"/>
      <c r="P83" s="958"/>
      <c r="Q83" s="958"/>
      <c r="R83" s="958"/>
      <c r="S83" s="958"/>
      <c r="T83" s="958"/>
      <c r="U83" s="152"/>
    </row>
    <row r="84" spans="2:21" x14ac:dyDescent="0.5">
      <c r="B84" s="152"/>
      <c r="C84" s="152"/>
      <c r="D84" s="152"/>
      <c r="E84" s="152"/>
      <c r="F84" s="152"/>
      <c r="G84" s="152"/>
      <c r="H84" s="152"/>
      <c r="I84" s="958"/>
      <c r="J84" s="958"/>
      <c r="K84" s="958"/>
      <c r="L84" s="958"/>
      <c r="M84" s="958"/>
      <c r="N84" s="958"/>
      <c r="O84" s="958"/>
      <c r="P84" s="958"/>
      <c r="Q84" s="958"/>
      <c r="R84" s="958"/>
      <c r="S84" s="958"/>
      <c r="T84" s="958"/>
      <c r="U84" s="152"/>
    </row>
    <row r="85" spans="2:21" x14ac:dyDescent="0.5">
      <c r="B85" s="152"/>
      <c r="C85" s="152"/>
      <c r="D85" s="152"/>
      <c r="E85" s="152"/>
      <c r="F85" s="152"/>
      <c r="G85" s="152"/>
      <c r="H85" s="152"/>
      <c r="I85" s="958"/>
      <c r="J85" s="958"/>
      <c r="K85" s="958"/>
      <c r="L85" s="958"/>
      <c r="M85" s="958"/>
      <c r="N85" s="958"/>
      <c r="O85" s="958"/>
      <c r="P85" s="958"/>
      <c r="Q85" s="958"/>
      <c r="R85" s="958"/>
      <c r="S85" s="958"/>
      <c r="T85" s="958"/>
      <c r="U85" s="152"/>
    </row>
    <row r="86" spans="2:21" x14ac:dyDescent="0.5">
      <c r="B86" s="152"/>
      <c r="C86" s="152"/>
      <c r="D86" s="152"/>
      <c r="E86" s="152"/>
      <c r="F86" s="152"/>
      <c r="G86" s="152"/>
      <c r="H86" s="152"/>
      <c r="I86" s="958"/>
      <c r="J86" s="958"/>
      <c r="K86" s="958"/>
      <c r="L86" s="958"/>
      <c r="M86" s="958"/>
      <c r="N86" s="958"/>
      <c r="O86" s="958"/>
      <c r="P86" s="958"/>
      <c r="Q86" s="958"/>
      <c r="R86" s="958"/>
      <c r="S86" s="958"/>
      <c r="T86" s="958"/>
      <c r="U86" s="152"/>
    </row>
    <row r="87" spans="2:21" x14ac:dyDescent="0.5">
      <c r="B87" s="152"/>
      <c r="C87" s="152"/>
      <c r="D87" s="152"/>
      <c r="E87" s="152"/>
      <c r="F87" s="152"/>
      <c r="G87" s="152"/>
      <c r="H87" s="152"/>
      <c r="I87" s="958"/>
      <c r="J87" s="958"/>
      <c r="K87" s="958"/>
      <c r="L87" s="958"/>
      <c r="M87" s="958"/>
      <c r="N87" s="958"/>
      <c r="O87" s="958"/>
      <c r="P87" s="958"/>
      <c r="Q87" s="958"/>
      <c r="R87" s="958"/>
      <c r="S87" s="958"/>
      <c r="T87" s="958"/>
      <c r="U87" s="152"/>
    </row>
    <row r="88" spans="2:21" x14ac:dyDescent="0.5">
      <c r="B88" s="152"/>
      <c r="C88" s="152"/>
      <c r="D88" s="152"/>
      <c r="E88" s="152"/>
      <c r="F88" s="152"/>
      <c r="G88" s="152"/>
      <c r="H88" s="152"/>
      <c r="I88" s="958"/>
      <c r="J88" s="958"/>
      <c r="K88" s="958"/>
      <c r="L88" s="958"/>
      <c r="M88" s="958"/>
      <c r="N88" s="958"/>
      <c r="O88" s="958"/>
      <c r="P88" s="958"/>
      <c r="Q88" s="958"/>
      <c r="R88" s="958"/>
      <c r="S88" s="958"/>
      <c r="T88" s="958"/>
      <c r="U88" s="152"/>
    </row>
    <row r="89" spans="2:21" x14ac:dyDescent="0.5">
      <c r="B89" s="152"/>
      <c r="C89" s="152"/>
      <c r="D89" s="152"/>
      <c r="E89" s="152"/>
      <c r="F89" s="152"/>
      <c r="G89" s="152"/>
      <c r="H89" s="152"/>
      <c r="I89" s="958"/>
      <c r="J89" s="958"/>
      <c r="K89" s="958"/>
      <c r="L89" s="958"/>
      <c r="M89" s="958"/>
      <c r="N89" s="958"/>
      <c r="O89" s="958"/>
      <c r="P89" s="958"/>
      <c r="Q89" s="958"/>
      <c r="R89" s="958"/>
      <c r="S89" s="958"/>
      <c r="T89" s="958"/>
      <c r="U89" s="152"/>
    </row>
    <row r="90" spans="2:21" x14ac:dyDescent="0.5">
      <c r="B90" s="152"/>
      <c r="C90" s="152"/>
      <c r="D90" s="152"/>
      <c r="E90" s="152"/>
      <c r="F90" s="152"/>
      <c r="G90" s="152"/>
      <c r="H90" s="152"/>
      <c r="I90" s="958"/>
      <c r="J90" s="958"/>
      <c r="K90" s="958"/>
      <c r="L90" s="958"/>
      <c r="M90" s="958"/>
      <c r="N90" s="958"/>
      <c r="O90" s="958"/>
      <c r="P90" s="958"/>
      <c r="Q90" s="958"/>
      <c r="R90" s="958"/>
      <c r="S90" s="958"/>
      <c r="T90" s="958"/>
      <c r="U90" s="152"/>
    </row>
    <row r="91" spans="2:21" x14ac:dyDescent="0.5">
      <c r="B91" s="152"/>
      <c r="C91" s="152"/>
      <c r="D91" s="152"/>
      <c r="E91" s="152"/>
      <c r="F91" s="152"/>
      <c r="G91" s="152"/>
      <c r="H91" s="152"/>
      <c r="I91" s="958"/>
      <c r="J91" s="958"/>
      <c r="K91" s="958"/>
      <c r="L91" s="958"/>
      <c r="M91" s="958"/>
      <c r="N91" s="958"/>
      <c r="O91" s="958"/>
      <c r="P91" s="958"/>
      <c r="Q91" s="958"/>
      <c r="R91" s="958"/>
      <c r="S91" s="958"/>
      <c r="T91" s="958"/>
      <c r="U91" s="152"/>
    </row>
    <row r="92" spans="2:21" x14ac:dyDescent="0.5">
      <c r="B92" s="152"/>
      <c r="C92" s="152"/>
      <c r="D92" s="152"/>
      <c r="E92" s="152"/>
      <c r="F92" s="152"/>
      <c r="G92" s="152"/>
      <c r="H92" s="152"/>
      <c r="I92" s="958"/>
      <c r="J92" s="958"/>
      <c r="K92" s="958"/>
      <c r="L92" s="958"/>
      <c r="M92" s="958"/>
      <c r="N92" s="958"/>
      <c r="O92" s="958"/>
      <c r="P92" s="958"/>
      <c r="Q92" s="958"/>
      <c r="R92" s="958"/>
      <c r="S92" s="958"/>
      <c r="T92" s="958"/>
      <c r="U92" s="152"/>
    </row>
    <row r="93" spans="2:21" x14ac:dyDescent="0.5">
      <c r="B93" s="152"/>
      <c r="C93" s="152"/>
      <c r="D93" s="152"/>
      <c r="E93" s="152"/>
      <c r="F93" s="152"/>
      <c r="G93" s="152"/>
      <c r="H93" s="152"/>
      <c r="I93" s="958"/>
      <c r="J93" s="958"/>
      <c r="K93" s="958"/>
      <c r="L93" s="958"/>
      <c r="M93" s="958"/>
      <c r="N93" s="958"/>
      <c r="O93" s="958"/>
      <c r="P93" s="958"/>
      <c r="Q93" s="958"/>
      <c r="R93" s="958"/>
      <c r="S93" s="958"/>
      <c r="T93" s="958"/>
      <c r="U93" s="152"/>
    </row>
    <row r="94" spans="2:21" x14ac:dyDescent="0.5">
      <c r="B94" s="152"/>
      <c r="C94" s="152"/>
      <c r="D94" s="152"/>
      <c r="E94" s="152"/>
      <c r="F94" s="152"/>
      <c r="G94" s="152"/>
      <c r="H94" s="152"/>
      <c r="I94" s="958"/>
      <c r="J94" s="958"/>
      <c r="K94" s="958"/>
      <c r="L94" s="958"/>
      <c r="M94" s="958"/>
      <c r="N94" s="958"/>
      <c r="O94" s="958"/>
      <c r="P94" s="958"/>
      <c r="Q94" s="958"/>
      <c r="R94" s="958"/>
      <c r="S94" s="958"/>
      <c r="T94" s="958"/>
      <c r="U94" s="152"/>
    </row>
    <row r="95" spans="2:21" x14ac:dyDescent="0.5">
      <c r="B95" s="152"/>
      <c r="C95" s="152"/>
      <c r="D95" s="152"/>
      <c r="E95" s="152"/>
      <c r="F95" s="152"/>
      <c r="G95" s="152"/>
      <c r="H95" s="152"/>
      <c r="I95" s="958"/>
      <c r="J95" s="958"/>
      <c r="K95" s="958"/>
      <c r="L95" s="958"/>
      <c r="M95" s="958"/>
      <c r="N95" s="958"/>
      <c r="O95" s="958"/>
      <c r="P95" s="958"/>
      <c r="Q95" s="958"/>
      <c r="R95" s="958"/>
      <c r="S95" s="958"/>
      <c r="T95" s="958"/>
      <c r="U95" s="152"/>
    </row>
    <row r="96" spans="2:21" x14ac:dyDescent="0.5">
      <c r="B96" s="152"/>
      <c r="C96" s="152"/>
      <c r="D96" s="152"/>
      <c r="E96" s="152"/>
      <c r="F96" s="152"/>
      <c r="G96" s="152"/>
      <c r="H96" s="152"/>
      <c r="I96" s="958"/>
      <c r="J96" s="958"/>
      <c r="K96" s="958"/>
      <c r="L96" s="958"/>
      <c r="M96" s="958"/>
      <c r="N96" s="958"/>
      <c r="O96" s="958"/>
      <c r="P96" s="958"/>
      <c r="Q96" s="958"/>
      <c r="R96" s="958"/>
      <c r="S96" s="958"/>
      <c r="T96" s="958"/>
      <c r="U96" s="152"/>
    </row>
    <row r="97" spans="9:20" s="152" customFormat="1" x14ac:dyDescent="0.5">
      <c r="I97" s="958"/>
      <c r="J97" s="958"/>
      <c r="K97" s="958"/>
      <c r="L97" s="958"/>
      <c r="M97" s="958"/>
      <c r="N97" s="958"/>
      <c r="O97" s="958"/>
      <c r="P97" s="958"/>
      <c r="Q97" s="958"/>
      <c r="R97" s="958"/>
      <c r="S97" s="958"/>
      <c r="T97" s="958"/>
    </row>
    <row r="98" spans="9:20" s="152" customFormat="1" x14ac:dyDescent="0.5">
      <c r="I98" s="958"/>
      <c r="J98" s="958"/>
      <c r="K98" s="958"/>
      <c r="L98" s="958"/>
      <c r="M98" s="958"/>
      <c r="N98" s="958"/>
      <c r="O98" s="958"/>
      <c r="P98" s="958"/>
      <c r="Q98" s="958"/>
      <c r="R98" s="958"/>
      <c r="S98" s="958"/>
      <c r="T98" s="958"/>
    </row>
    <row r="99" spans="9:20" s="152" customFormat="1" x14ac:dyDescent="0.5">
      <c r="I99" s="958"/>
      <c r="J99" s="958"/>
      <c r="K99" s="958"/>
      <c r="L99" s="958"/>
      <c r="M99" s="958"/>
      <c r="N99" s="958"/>
      <c r="O99" s="958"/>
      <c r="P99" s="958"/>
      <c r="Q99" s="958"/>
      <c r="R99" s="958"/>
      <c r="S99" s="958"/>
      <c r="T99" s="958"/>
    </row>
    <row r="100" spans="9:20" s="152" customFormat="1" x14ac:dyDescent="0.5">
      <c r="I100" s="958"/>
      <c r="J100" s="958"/>
      <c r="K100" s="958"/>
      <c r="L100" s="958"/>
      <c r="M100" s="958"/>
      <c r="N100" s="958"/>
      <c r="O100" s="958"/>
      <c r="P100" s="958"/>
      <c r="Q100" s="958"/>
      <c r="R100" s="958"/>
      <c r="S100" s="958"/>
      <c r="T100" s="958"/>
    </row>
    <row r="101" spans="9:20" s="152" customFormat="1" x14ac:dyDescent="0.5">
      <c r="I101" s="958"/>
      <c r="J101" s="958"/>
      <c r="K101" s="958"/>
      <c r="L101" s="958"/>
      <c r="M101" s="958"/>
      <c r="N101" s="958"/>
      <c r="O101" s="958"/>
      <c r="P101" s="958"/>
      <c r="Q101" s="958"/>
      <c r="R101" s="958"/>
      <c r="S101" s="958"/>
      <c r="T101" s="958"/>
    </row>
    <row r="102" spans="9:20" s="152" customFormat="1" x14ac:dyDescent="0.5">
      <c r="I102" s="958"/>
      <c r="J102" s="958"/>
      <c r="K102" s="958"/>
      <c r="L102" s="958"/>
      <c r="M102" s="958"/>
      <c r="N102" s="958"/>
      <c r="O102" s="958"/>
      <c r="P102" s="958"/>
      <c r="Q102" s="958"/>
      <c r="R102" s="958"/>
      <c r="S102" s="958"/>
      <c r="T102" s="958"/>
    </row>
    <row r="103" spans="9:20" s="152" customFormat="1" x14ac:dyDescent="0.5">
      <c r="I103" s="958"/>
      <c r="J103" s="958"/>
      <c r="K103" s="958"/>
      <c r="L103" s="958"/>
      <c r="M103" s="958"/>
      <c r="N103" s="958"/>
      <c r="O103" s="958"/>
      <c r="P103" s="958"/>
      <c r="Q103" s="958"/>
      <c r="R103" s="958"/>
      <c r="S103" s="958"/>
      <c r="T103" s="958"/>
    </row>
    <row r="104" spans="9:20" s="152" customFormat="1" x14ac:dyDescent="0.5">
      <c r="I104" s="958"/>
      <c r="J104" s="958"/>
      <c r="K104" s="958"/>
      <c r="L104" s="958"/>
      <c r="M104" s="958"/>
      <c r="N104" s="958"/>
      <c r="O104" s="958"/>
      <c r="P104" s="958"/>
      <c r="Q104" s="958"/>
      <c r="R104" s="958"/>
      <c r="S104" s="958"/>
      <c r="T104" s="958"/>
    </row>
    <row r="105" spans="9:20" s="152" customFormat="1" x14ac:dyDescent="0.5">
      <c r="I105" s="958"/>
      <c r="J105" s="958"/>
      <c r="K105" s="958"/>
      <c r="L105" s="958"/>
      <c r="M105" s="958"/>
      <c r="N105" s="958"/>
      <c r="O105" s="958"/>
      <c r="P105" s="958"/>
      <c r="Q105" s="958"/>
      <c r="R105" s="958"/>
      <c r="S105" s="958"/>
      <c r="T105" s="958"/>
    </row>
    <row r="106" spans="9:20" s="152" customFormat="1" x14ac:dyDescent="0.5">
      <c r="I106" s="958"/>
      <c r="J106" s="958"/>
      <c r="K106" s="958"/>
      <c r="L106" s="958"/>
      <c r="M106" s="958"/>
      <c r="N106" s="958"/>
      <c r="O106" s="958"/>
      <c r="P106" s="958"/>
      <c r="Q106" s="958"/>
      <c r="R106" s="958"/>
      <c r="S106" s="958"/>
      <c r="T106" s="958"/>
    </row>
    <row r="107" spans="9:20" s="152" customFormat="1" x14ac:dyDescent="0.5">
      <c r="I107" s="958"/>
      <c r="J107" s="958"/>
      <c r="K107" s="958"/>
      <c r="L107" s="958"/>
      <c r="M107" s="958"/>
      <c r="N107" s="958"/>
      <c r="O107" s="958"/>
      <c r="P107" s="958"/>
      <c r="Q107" s="958"/>
      <c r="R107" s="958"/>
      <c r="S107" s="958"/>
      <c r="T107" s="958"/>
    </row>
    <row r="108" spans="9:20" s="152" customFormat="1" x14ac:dyDescent="0.5">
      <c r="I108" s="958"/>
      <c r="J108" s="958"/>
      <c r="K108" s="958"/>
      <c r="L108" s="958"/>
      <c r="M108" s="958"/>
      <c r="N108" s="958"/>
      <c r="O108" s="958"/>
      <c r="P108" s="958"/>
      <c r="Q108" s="958"/>
      <c r="R108" s="958"/>
      <c r="S108" s="958"/>
      <c r="T108" s="958"/>
    </row>
    <row r="109" spans="9:20" s="152" customFormat="1" x14ac:dyDescent="0.5">
      <c r="I109" s="958"/>
      <c r="J109" s="958"/>
      <c r="K109" s="958"/>
      <c r="L109" s="958"/>
      <c r="M109" s="958"/>
      <c r="N109" s="958"/>
      <c r="O109" s="958"/>
      <c r="P109" s="958"/>
      <c r="Q109" s="958"/>
      <c r="R109" s="958"/>
      <c r="S109" s="958"/>
      <c r="T109" s="958"/>
    </row>
    <row r="110" spans="9:20" s="152" customFormat="1" x14ac:dyDescent="0.5">
      <c r="I110" s="958"/>
      <c r="J110" s="958"/>
      <c r="K110" s="958"/>
      <c r="L110" s="958"/>
      <c r="M110" s="958"/>
      <c r="N110" s="958"/>
      <c r="O110" s="958"/>
      <c r="P110" s="958"/>
      <c r="Q110" s="958"/>
      <c r="R110" s="958"/>
      <c r="S110" s="958"/>
      <c r="T110" s="958"/>
    </row>
    <row r="111" spans="9:20" s="152" customFormat="1" x14ac:dyDescent="0.5">
      <c r="I111" s="958"/>
      <c r="J111" s="958"/>
      <c r="K111" s="958"/>
      <c r="L111" s="958"/>
      <c r="M111" s="958"/>
      <c r="N111" s="958"/>
      <c r="O111" s="958"/>
      <c r="P111" s="958"/>
      <c r="Q111" s="958"/>
      <c r="R111" s="958"/>
      <c r="S111" s="958"/>
      <c r="T111" s="958"/>
    </row>
    <row r="112" spans="9:20" s="152" customFormat="1" x14ac:dyDescent="0.5">
      <c r="I112" s="958"/>
      <c r="J112" s="958"/>
      <c r="K112" s="958"/>
      <c r="L112" s="958"/>
      <c r="M112" s="958"/>
      <c r="N112" s="958"/>
      <c r="O112" s="958"/>
      <c r="P112" s="958"/>
      <c r="Q112" s="958"/>
      <c r="R112" s="958"/>
      <c r="S112" s="958"/>
      <c r="T112" s="958"/>
    </row>
    <row r="113" spans="9:20" s="152" customFormat="1" x14ac:dyDescent="0.5">
      <c r="I113" s="958"/>
      <c r="J113" s="958"/>
      <c r="K113" s="958"/>
      <c r="L113" s="958"/>
      <c r="M113" s="958"/>
      <c r="N113" s="958"/>
      <c r="O113" s="958"/>
      <c r="P113" s="958"/>
      <c r="Q113" s="958"/>
      <c r="R113" s="958"/>
      <c r="S113" s="958"/>
      <c r="T113" s="958"/>
    </row>
    <row r="114" spans="9:20" s="152" customFormat="1" x14ac:dyDescent="0.5">
      <c r="I114" s="958"/>
      <c r="J114" s="958"/>
      <c r="K114" s="958"/>
      <c r="L114" s="958"/>
      <c r="M114" s="958"/>
      <c r="N114" s="958"/>
      <c r="O114" s="958"/>
      <c r="P114" s="958"/>
      <c r="Q114" s="958"/>
      <c r="R114" s="958"/>
      <c r="S114" s="958"/>
      <c r="T114" s="958"/>
    </row>
    <row r="115" spans="9:20" s="152" customFormat="1" x14ac:dyDescent="0.5">
      <c r="I115" s="958"/>
      <c r="J115" s="958"/>
      <c r="K115" s="958"/>
      <c r="L115" s="958"/>
      <c r="M115" s="958"/>
      <c r="N115" s="958"/>
      <c r="O115" s="958"/>
      <c r="P115" s="958"/>
      <c r="Q115" s="958"/>
      <c r="R115" s="958"/>
      <c r="S115" s="958"/>
      <c r="T115" s="958"/>
    </row>
    <row r="116" spans="9:20" s="152" customFormat="1" x14ac:dyDescent="0.5">
      <c r="I116" s="958"/>
      <c r="J116" s="958"/>
      <c r="K116" s="958"/>
      <c r="L116" s="958"/>
      <c r="M116" s="958"/>
      <c r="N116" s="958"/>
      <c r="O116" s="958"/>
      <c r="P116" s="958"/>
      <c r="Q116" s="958"/>
      <c r="R116" s="958"/>
      <c r="S116" s="958"/>
      <c r="T116" s="958"/>
    </row>
    <row r="117" spans="9:20" s="152" customFormat="1" ht="15" x14ac:dyDescent="0.35"/>
    <row r="118" spans="9:20" s="152" customFormat="1" ht="15" x14ac:dyDescent="0.35"/>
    <row r="119" spans="9:20" s="152" customFormat="1" ht="15" x14ac:dyDescent="0.35"/>
    <row r="120" spans="9:20" s="152" customFormat="1" ht="15" x14ac:dyDescent="0.35"/>
    <row r="121" spans="9:20" s="152" customFormat="1" ht="15" x14ac:dyDescent="0.35"/>
    <row r="122" spans="9:20" s="152" customFormat="1" ht="15" x14ac:dyDescent="0.35"/>
    <row r="123" spans="9:20" s="152" customFormat="1" ht="15" x14ac:dyDescent="0.35"/>
    <row r="124" spans="9:20" s="152" customFormat="1" ht="15" x14ac:dyDescent="0.35"/>
    <row r="125" spans="9:20" s="152" customFormat="1" ht="15" x14ac:dyDescent="0.35"/>
    <row r="126" spans="9:20" s="152" customFormat="1" ht="15" x14ac:dyDescent="0.35"/>
    <row r="127" spans="9:20" s="152" customFormat="1" ht="15" x14ac:dyDescent="0.35"/>
    <row r="128" spans="9:20" s="152" customFormat="1" ht="15" x14ac:dyDescent="0.35"/>
  </sheetData>
  <mergeCells count="12">
    <mergeCell ref="B4:K4"/>
    <mergeCell ref="L4:U4"/>
    <mergeCell ref="E9:E11"/>
    <mergeCell ref="B9:B11"/>
    <mergeCell ref="U9:U11"/>
    <mergeCell ref="D9:D11"/>
    <mergeCell ref="G9:G11"/>
    <mergeCell ref="F9:F11"/>
    <mergeCell ref="H9:H11"/>
    <mergeCell ref="I9:K9"/>
    <mergeCell ref="L9:T9"/>
    <mergeCell ref="C9:C11"/>
  </mergeCells>
  <printOptions horizontalCentered="1"/>
  <pageMargins left="0.196850393700787" right="0.196850393700787" top="0.39370078740157499" bottom="0.39370078740157499" header="0.511811023622047" footer="0.511811023622047"/>
  <pageSetup paperSize="9" scale="48" fitToHeight="2" orientation="portrait" r:id="rId1"/>
  <headerFooter alignWithMargins="0">
    <oddFooter>&amp;C&amp;"Times New Roman,Regular"&amp;20- &amp;P+9 -</oddFooter>
  </headerFooter>
  <rowBreaks count="1" manualBreakCount="1">
    <brk id="77" max="16383" man="1"/>
  </rowBreaks>
  <colBreaks count="1" manualBreakCount="1">
    <brk id="11" max="6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0"/>
  <sheetViews>
    <sheetView rightToLeft="1" view="pageBreakPreview" zoomScale="50" zoomScaleNormal="60" zoomScaleSheetLayoutView="50" workbookViewId="0"/>
  </sheetViews>
  <sheetFormatPr defaultRowHeight="15" x14ac:dyDescent="0.35"/>
  <cols>
    <col min="1" max="1" width="6.5703125" style="35" customWidth="1"/>
    <col min="2" max="2" width="63.140625" style="35" customWidth="1"/>
    <col min="3" max="3" width="16.28515625" style="35" customWidth="1"/>
    <col min="4" max="11" width="16.85546875" style="35" customWidth="1"/>
    <col min="12" max="20" width="16.28515625" style="35" customWidth="1"/>
    <col min="21" max="21" width="65.7109375" style="35" customWidth="1"/>
    <col min="22" max="31" width="9.140625" style="35"/>
    <col min="32" max="32" width="11.42578125" style="35" customWidth="1"/>
    <col min="33" max="35" width="14.28515625" style="35" bestFit="1" customWidth="1"/>
    <col min="36" max="16384" width="9.140625" style="35"/>
  </cols>
  <sheetData>
    <row r="1" spans="1:35" s="5" customFormat="1" ht="15.75" customHeight="1" x14ac:dyDescent="0.65">
      <c r="B1" s="2"/>
    </row>
    <row r="2" spans="1:35" s="5" customFormat="1" ht="15.75" customHeight="1" x14ac:dyDescent="0.65">
      <c r="B2" s="2"/>
    </row>
    <row r="3" spans="1:35" s="5" customFormat="1" ht="15.75" customHeight="1" x14ac:dyDescent="0.65">
      <c r="B3" s="2"/>
    </row>
    <row r="4" spans="1:35" s="316" customFormat="1" ht="36.75" x14ac:dyDescent="0.85">
      <c r="B4" s="1656" t="s">
        <v>833</v>
      </c>
      <c r="C4" s="1656"/>
      <c r="D4" s="1656"/>
      <c r="E4" s="1656"/>
      <c r="F4" s="1656"/>
      <c r="G4" s="1656"/>
      <c r="H4" s="1656"/>
      <c r="I4" s="1656"/>
      <c r="J4" s="1656"/>
      <c r="K4" s="1656"/>
      <c r="L4" s="1648" t="s">
        <v>834</v>
      </c>
      <c r="M4" s="1648"/>
      <c r="N4" s="1648"/>
      <c r="O4" s="1648"/>
      <c r="P4" s="1648"/>
      <c r="Q4" s="1648"/>
      <c r="R4" s="1648"/>
      <c r="S4" s="1648"/>
      <c r="T4" s="1648"/>
      <c r="U4" s="1648"/>
      <c r="V4" s="315"/>
      <c r="W4" s="315"/>
      <c r="X4" s="315"/>
      <c r="Y4" s="315"/>
      <c r="Z4" s="315"/>
      <c r="AA4" s="315"/>
      <c r="AB4" s="315"/>
      <c r="AC4" s="315"/>
      <c r="AD4" s="315"/>
      <c r="AE4" s="315"/>
      <c r="AF4" s="315"/>
      <c r="AG4" s="315"/>
    </row>
    <row r="5" spans="1:35" s="45" customFormat="1" ht="13.5" customHeight="1" x14ac:dyDescent="0.5">
      <c r="C5" s="79"/>
      <c r="D5" s="79"/>
      <c r="E5" s="79"/>
      <c r="F5" s="79"/>
      <c r="G5" s="79"/>
      <c r="H5" s="79"/>
      <c r="I5" s="79"/>
      <c r="J5" s="79"/>
      <c r="K5" s="79"/>
      <c r="L5" s="79"/>
      <c r="M5" s="79"/>
      <c r="N5" s="79"/>
      <c r="O5" s="79"/>
      <c r="P5" s="79"/>
      <c r="Q5" s="79"/>
      <c r="R5" s="79"/>
      <c r="S5" s="79"/>
      <c r="T5" s="79"/>
    </row>
    <row r="6" spans="1:35" s="45" customFormat="1" ht="13.5" customHeight="1" x14ac:dyDescent="0.65">
      <c r="B6" s="44"/>
      <c r="C6" s="85"/>
      <c r="D6" s="85"/>
      <c r="E6" s="85"/>
      <c r="F6" s="79"/>
      <c r="G6" s="79"/>
      <c r="H6" s="79"/>
      <c r="I6" s="79"/>
      <c r="J6" s="79"/>
      <c r="K6" s="79"/>
      <c r="L6" s="79"/>
      <c r="M6" s="79"/>
      <c r="N6" s="79"/>
      <c r="O6" s="79"/>
      <c r="P6" s="79"/>
      <c r="Q6" s="79"/>
      <c r="R6" s="79"/>
      <c r="S6" s="79"/>
      <c r="T6" s="79"/>
    </row>
    <row r="7" spans="1:35" s="267" customFormat="1" ht="22.5" x14ac:dyDescent="0.5">
      <c r="B7" s="992" t="s">
        <v>758</v>
      </c>
      <c r="C7" s="323"/>
      <c r="D7" s="323"/>
      <c r="E7" s="323"/>
      <c r="F7" s="323"/>
      <c r="G7" s="323"/>
      <c r="H7" s="323"/>
      <c r="I7" s="323"/>
      <c r="J7" s="323"/>
      <c r="K7" s="323"/>
      <c r="L7" s="323"/>
      <c r="M7" s="323"/>
      <c r="N7" s="323"/>
      <c r="O7" s="323"/>
      <c r="P7" s="323"/>
      <c r="Q7" s="323"/>
      <c r="R7" s="323"/>
      <c r="S7" s="323"/>
      <c r="T7" s="323"/>
      <c r="U7" s="120" t="s">
        <v>762</v>
      </c>
    </row>
    <row r="8" spans="1:35" s="45" customFormat="1" ht="13.5" customHeight="1" thickBot="1" x14ac:dyDescent="0.7">
      <c r="B8" s="44"/>
    </row>
    <row r="9" spans="1:35" s="913" customFormat="1" ht="26.25" customHeight="1" thickTop="1" x14ac:dyDescent="0.7">
      <c r="A9" s="145"/>
      <c r="B9" s="1682" t="s">
        <v>212</v>
      </c>
      <c r="C9" s="1643">
        <v>2016</v>
      </c>
      <c r="D9" s="1643">
        <v>2017</v>
      </c>
      <c r="E9" s="1643">
        <v>2018</v>
      </c>
      <c r="F9" s="1643">
        <v>2019</v>
      </c>
      <c r="G9" s="1643">
        <v>2020</v>
      </c>
      <c r="H9" s="1643">
        <v>2021</v>
      </c>
      <c r="I9" s="1685">
        <v>2021</v>
      </c>
      <c r="J9" s="1686"/>
      <c r="K9" s="1687"/>
      <c r="L9" s="1688">
        <v>2021</v>
      </c>
      <c r="M9" s="1689"/>
      <c r="N9" s="1689"/>
      <c r="O9" s="1689"/>
      <c r="P9" s="1689"/>
      <c r="Q9" s="1689"/>
      <c r="R9" s="1689"/>
      <c r="S9" s="1689"/>
      <c r="T9" s="1690"/>
      <c r="U9" s="1650" t="s">
        <v>211</v>
      </c>
    </row>
    <row r="10" spans="1:35" s="201" customFormat="1" ht="21" customHeight="1" x14ac:dyDescent="0.7">
      <c r="A10" s="145"/>
      <c r="B10" s="1683"/>
      <c r="C10" s="1644"/>
      <c r="D10" s="1644"/>
      <c r="E10" s="1644"/>
      <c r="F10" s="1644"/>
      <c r="G10" s="1644"/>
      <c r="H10" s="1644"/>
      <c r="I10" s="227" t="s">
        <v>80</v>
      </c>
      <c r="J10" s="228" t="s">
        <v>81</v>
      </c>
      <c r="K10" s="228" t="s">
        <v>82</v>
      </c>
      <c r="L10" s="228" t="s">
        <v>83</v>
      </c>
      <c r="M10" s="228" t="s">
        <v>84</v>
      </c>
      <c r="N10" s="228" t="s">
        <v>74</v>
      </c>
      <c r="O10" s="228" t="s">
        <v>75</v>
      </c>
      <c r="P10" s="228" t="s">
        <v>76</v>
      </c>
      <c r="Q10" s="228" t="s">
        <v>77</v>
      </c>
      <c r="R10" s="228" t="s">
        <v>78</v>
      </c>
      <c r="S10" s="228" t="s">
        <v>79</v>
      </c>
      <c r="T10" s="229" t="s">
        <v>613</v>
      </c>
      <c r="U10" s="1651"/>
    </row>
    <row r="11" spans="1:35" s="201" customFormat="1" ht="21" customHeight="1" x14ac:dyDescent="0.7">
      <c r="A11" s="145"/>
      <c r="B11" s="1684"/>
      <c r="C11" s="1645"/>
      <c r="D11" s="1645"/>
      <c r="E11" s="1645"/>
      <c r="F11" s="1645"/>
      <c r="G11" s="1645"/>
      <c r="H11" s="1645"/>
      <c r="I11" s="230" t="s">
        <v>142</v>
      </c>
      <c r="J11" s="231" t="s">
        <v>25</v>
      </c>
      <c r="K11" s="231" t="s">
        <v>26</v>
      </c>
      <c r="L11" s="231" t="s">
        <v>27</v>
      </c>
      <c r="M11" s="231" t="s">
        <v>73</v>
      </c>
      <c r="N11" s="231" t="s">
        <v>136</v>
      </c>
      <c r="O11" s="231" t="s">
        <v>137</v>
      </c>
      <c r="P11" s="231" t="s">
        <v>138</v>
      </c>
      <c r="Q11" s="231" t="s">
        <v>139</v>
      </c>
      <c r="R11" s="231" t="s">
        <v>140</v>
      </c>
      <c r="S11" s="231" t="s">
        <v>141</v>
      </c>
      <c r="T11" s="232" t="s">
        <v>135</v>
      </c>
      <c r="U11" s="1652"/>
    </row>
    <row r="12" spans="1:35" s="145" customFormat="1" ht="9" customHeight="1" x14ac:dyDescent="0.7">
      <c r="B12" s="207"/>
      <c r="C12" s="298"/>
      <c r="D12" s="298"/>
      <c r="E12" s="298"/>
      <c r="F12" s="298"/>
      <c r="G12" s="298"/>
      <c r="H12" s="298"/>
      <c r="I12" s="300"/>
      <c r="J12" s="299"/>
      <c r="K12" s="299"/>
      <c r="L12" s="299"/>
      <c r="M12" s="299"/>
      <c r="N12" s="299"/>
      <c r="O12" s="299"/>
      <c r="P12" s="299"/>
      <c r="Q12" s="299"/>
      <c r="R12" s="299"/>
      <c r="S12" s="299"/>
      <c r="T12" s="301"/>
      <c r="U12" s="286"/>
    </row>
    <row r="13" spans="1:35" s="220" customFormat="1" ht="30.75" x14ac:dyDescent="0.2">
      <c r="A13" s="974"/>
      <c r="B13" s="304" t="s">
        <v>269</v>
      </c>
      <c r="C13" s="521">
        <v>327705.38102540636</v>
      </c>
      <c r="D13" s="521">
        <v>566913.66689239512</v>
      </c>
      <c r="E13" s="521">
        <v>822394.16264764406</v>
      </c>
      <c r="F13" s="521">
        <v>908611.1199688724</v>
      </c>
      <c r="G13" s="521">
        <v>1333972.8243899113</v>
      </c>
      <c r="H13" s="521">
        <v>2305899.6557937744</v>
      </c>
      <c r="I13" s="456">
        <v>1414182.4375758069</v>
      </c>
      <c r="J13" s="454">
        <v>1473225.5099192229</v>
      </c>
      <c r="K13" s="454">
        <v>1529558.0064665566</v>
      </c>
      <c r="L13" s="454">
        <v>1589612.8748555204</v>
      </c>
      <c r="M13" s="454">
        <v>1641693.3738194855</v>
      </c>
      <c r="N13" s="454">
        <v>1717534.5067701526</v>
      </c>
      <c r="O13" s="454">
        <v>1790049.2684768101</v>
      </c>
      <c r="P13" s="454">
        <v>1907678.4400207715</v>
      </c>
      <c r="Q13" s="454">
        <v>2026849.6079885559</v>
      </c>
      <c r="R13" s="454">
        <v>2130075.4546995079</v>
      </c>
      <c r="S13" s="454">
        <v>2222860.046703469</v>
      </c>
      <c r="T13" s="455">
        <v>2305899.6557937744</v>
      </c>
      <c r="U13" s="238" t="s">
        <v>284</v>
      </c>
      <c r="V13" s="223"/>
      <c r="W13" s="223"/>
      <c r="X13" s="223"/>
      <c r="Y13" s="223"/>
      <c r="Z13" s="223"/>
      <c r="AA13" s="223"/>
      <c r="AB13" s="223"/>
      <c r="AC13" s="223"/>
      <c r="AD13" s="223"/>
      <c r="AE13" s="223"/>
      <c r="AF13" s="223"/>
      <c r="AG13" s="223"/>
      <c r="AH13" s="223"/>
      <c r="AI13" s="223"/>
    </row>
    <row r="14" spans="1:35" s="225" customFormat="1" ht="12" customHeight="1" x14ac:dyDescent="0.2">
      <c r="B14" s="405"/>
      <c r="C14" s="524"/>
      <c r="D14" s="524"/>
      <c r="E14" s="524"/>
      <c r="F14" s="524"/>
      <c r="G14" s="524"/>
      <c r="H14" s="524"/>
      <c r="I14" s="453"/>
      <c r="J14" s="451"/>
      <c r="K14" s="451"/>
      <c r="L14" s="451"/>
      <c r="M14" s="451"/>
      <c r="N14" s="451"/>
      <c r="O14" s="451"/>
      <c r="P14" s="451"/>
      <c r="Q14" s="451"/>
      <c r="R14" s="451"/>
      <c r="S14" s="451"/>
      <c r="T14" s="452"/>
      <c r="U14" s="701"/>
      <c r="V14" s="223"/>
      <c r="W14" s="223"/>
      <c r="X14" s="223"/>
      <c r="Y14" s="223"/>
      <c r="Z14" s="223"/>
      <c r="AA14" s="223"/>
      <c r="AB14" s="223"/>
      <c r="AC14" s="223"/>
      <c r="AD14" s="223"/>
      <c r="AE14" s="223"/>
      <c r="AF14" s="223"/>
      <c r="AG14" s="223"/>
      <c r="AH14" s="223"/>
      <c r="AI14" s="223"/>
    </row>
    <row r="15" spans="1:35" s="220" customFormat="1" ht="26.1" customHeight="1" x14ac:dyDescent="0.2">
      <c r="B15" s="303" t="s">
        <v>195</v>
      </c>
      <c r="C15" s="521">
        <v>168132.920800708</v>
      </c>
      <c r="D15" s="521">
        <v>264645.41796618304</v>
      </c>
      <c r="E15" s="521">
        <v>412027.86495959666</v>
      </c>
      <c r="F15" s="521">
        <v>446400.88096753514</v>
      </c>
      <c r="G15" s="521">
        <v>799975.70317606721</v>
      </c>
      <c r="H15" s="521">
        <v>1610842.8650599453</v>
      </c>
      <c r="I15" s="456">
        <v>869073.02306146664</v>
      </c>
      <c r="J15" s="454">
        <v>934696.081377052</v>
      </c>
      <c r="K15" s="454">
        <v>994067.21415180527</v>
      </c>
      <c r="L15" s="454">
        <v>1026451.0184162114</v>
      </c>
      <c r="M15" s="454">
        <v>1075105.3008226661</v>
      </c>
      <c r="N15" s="454">
        <v>1134216.7800702341</v>
      </c>
      <c r="O15" s="454">
        <v>1204493.4239181418</v>
      </c>
      <c r="P15" s="454">
        <v>1312074.8495087549</v>
      </c>
      <c r="Q15" s="454">
        <v>1427494.0926990777</v>
      </c>
      <c r="R15" s="454">
        <v>1503913.8723829514</v>
      </c>
      <c r="S15" s="454">
        <v>1559057.1108734563</v>
      </c>
      <c r="T15" s="455">
        <v>1610842.8650599453</v>
      </c>
      <c r="U15" s="404" t="s">
        <v>415</v>
      </c>
      <c r="V15" s="223"/>
      <c r="W15" s="223"/>
      <c r="X15" s="223"/>
      <c r="Y15" s="223"/>
      <c r="Z15" s="223"/>
      <c r="AA15" s="223"/>
      <c r="AB15" s="223"/>
      <c r="AC15" s="223"/>
      <c r="AD15" s="223"/>
      <c r="AE15" s="223"/>
      <c r="AF15" s="223"/>
      <c r="AG15" s="223"/>
      <c r="AH15" s="223"/>
      <c r="AI15" s="223"/>
    </row>
    <row r="16" spans="1:35" s="220" customFormat="1" ht="26.1" customHeight="1" x14ac:dyDescent="0.2">
      <c r="B16" s="303" t="s">
        <v>428</v>
      </c>
      <c r="C16" s="521">
        <v>20571.678820289999</v>
      </c>
      <c r="D16" s="521">
        <v>21511.832610990004</v>
      </c>
      <c r="E16" s="521">
        <v>30018.155672389999</v>
      </c>
      <c r="F16" s="521">
        <v>41163.116538789996</v>
      </c>
      <c r="G16" s="521">
        <v>121426.21733457</v>
      </c>
      <c r="H16" s="521">
        <v>209628.67066351001</v>
      </c>
      <c r="I16" s="456">
        <v>144454.38514902003</v>
      </c>
      <c r="J16" s="454">
        <v>159022.26208747004</v>
      </c>
      <c r="K16" s="454">
        <v>181828.27244287997</v>
      </c>
      <c r="L16" s="454">
        <v>182322.22987554999</v>
      </c>
      <c r="M16" s="454">
        <v>189198.42275257997</v>
      </c>
      <c r="N16" s="454">
        <v>194637.78604859</v>
      </c>
      <c r="O16" s="454">
        <v>192909.74464786996</v>
      </c>
      <c r="P16" s="454">
        <v>217139.67937161002</v>
      </c>
      <c r="Q16" s="454">
        <v>225551.93472902998</v>
      </c>
      <c r="R16" s="454">
        <v>230895.57976957003</v>
      </c>
      <c r="S16" s="454">
        <v>226695.62275039</v>
      </c>
      <c r="T16" s="455">
        <v>209628.67066351001</v>
      </c>
      <c r="U16" s="404" t="s">
        <v>437</v>
      </c>
      <c r="V16" s="223"/>
      <c r="W16" s="223"/>
      <c r="X16" s="223"/>
      <c r="Y16" s="223"/>
      <c r="Z16" s="223"/>
      <c r="AA16" s="223"/>
      <c r="AB16" s="223"/>
      <c r="AC16" s="223"/>
      <c r="AD16" s="223"/>
      <c r="AE16" s="223"/>
      <c r="AF16" s="223"/>
      <c r="AG16" s="223"/>
      <c r="AH16" s="223"/>
      <c r="AI16" s="223"/>
    </row>
    <row r="17" spans="2:35" s="225" customFormat="1" ht="26.1" customHeight="1" x14ac:dyDescent="0.2">
      <c r="B17" s="405" t="s">
        <v>249</v>
      </c>
      <c r="C17" s="524">
        <v>1.9003849499999999</v>
      </c>
      <c r="D17" s="524">
        <v>2.4137762299999999</v>
      </c>
      <c r="E17" s="524">
        <v>16.750725830000004</v>
      </c>
      <c r="F17" s="524">
        <v>28.931738720000002</v>
      </c>
      <c r="G17" s="524">
        <v>10.982937600000001</v>
      </c>
      <c r="H17" s="524">
        <v>13.946450289999998</v>
      </c>
      <c r="I17" s="453">
        <v>11.12590838</v>
      </c>
      <c r="J17" s="451">
        <v>11.124908380000001</v>
      </c>
      <c r="K17" s="451">
        <v>11.123908380000001</v>
      </c>
      <c r="L17" s="451">
        <v>1.9675399899999999</v>
      </c>
      <c r="M17" s="451">
        <v>9.4569399900000004</v>
      </c>
      <c r="N17" s="451">
        <v>15.808433989999999</v>
      </c>
      <c r="O17" s="451">
        <v>15.898049179999999</v>
      </c>
      <c r="P17" s="451">
        <v>15.89754918</v>
      </c>
      <c r="Q17" s="451">
        <v>12.002294180000002</v>
      </c>
      <c r="R17" s="451">
        <v>3.36613944</v>
      </c>
      <c r="S17" s="451">
        <v>13.712746439999998</v>
      </c>
      <c r="T17" s="452">
        <v>13.946450289999998</v>
      </c>
      <c r="U17" s="406" t="s">
        <v>412</v>
      </c>
      <c r="V17" s="223"/>
      <c r="W17" s="223"/>
      <c r="X17" s="223"/>
      <c r="Y17" s="223"/>
      <c r="Z17" s="223"/>
      <c r="AA17" s="223"/>
      <c r="AB17" s="223"/>
      <c r="AC17" s="223"/>
      <c r="AD17" s="223"/>
      <c r="AE17" s="223"/>
      <c r="AF17" s="223"/>
      <c r="AG17" s="223"/>
      <c r="AH17" s="223"/>
      <c r="AI17" s="223"/>
    </row>
    <row r="18" spans="2:35" s="225" customFormat="1" ht="26.1" customHeight="1" x14ac:dyDescent="0.2">
      <c r="B18" s="405" t="s">
        <v>250</v>
      </c>
      <c r="C18" s="524">
        <v>20569.778435339998</v>
      </c>
      <c r="D18" s="524">
        <v>19389.457011640003</v>
      </c>
      <c r="E18" s="524">
        <v>24142.802180180002</v>
      </c>
      <c r="F18" s="524">
        <v>40748.90279375</v>
      </c>
      <c r="G18" s="524">
        <v>119603.15162674</v>
      </c>
      <c r="H18" s="524">
        <v>206830.6709385</v>
      </c>
      <c r="I18" s="453">
        <v>143952.14001740003</v>
      </c>
      <c r="J18" s="451">
        <v>158327.72886285002</v>
      </c>
      <c r="K18" s="451">
        <v>180526.95976625997</v>
      </c>
      <c r="L18" s="451">
        <v>181329.61990689998</v>
      </c>
      <c r="M18" s="451">
        <v>188051.13037059997</v>
      </c>
      <c r="N18" s="451">
        <v>191199.13059141001</v>
      </c>
      <c r="O18" s="451">
        <v>191253.13380177997</v>
      </c>
      <c r="P18" s="451">
        <v>213398.63876195002</v>
      </c>
      <c r="Q18" s="451">
        <v>223693.44588340996</v>
      </c>
      <c r="R18" s="451">
        <v>228823.38699282001</v>
      </c>
      <c r="S18" s="451">
        <v>224569.54415561</v>
      </c>
      <c r="T18" s="452">
        <v>206830.6709385</v>
      </c>
      <c r="U18" s="406" t="s">
        <v>464</v>
      </c>
      <c r="V18" s="223"/>
      <c r="W18" s="223"/>
      <c r="X18" s="223"/>
      <c r="Y18" s="223"/>
      <c r="Z18" s="223"/>
      <c r="AA18" s="223"/>
      <c r="AB18" s="223"/>
      <c r="AC18" s="223"/>
      <c r="AD18" s="223"/>
      <c r="AE18" s="223"/>
      <c r="AF18" s="223"/>
      <c r="AG18" s="223"/>
      <c r="AH18" s="223"/>
      <c r="AI18" s="223"/>
    </row>
    <row r="19" spans="2:35" s="225" customFormat="1" ht="26.1" customHeight="1" x14ac:dyDescent="0.2">
      <c r="B19" s="405" t="s">
        <v>251</v>
      </c>
      <c r="C19" s="524">
        <v>0</v>
      </c>
      <c r="D19" s="524">
        <v>2119.9618231199997</v>
      </c>
      <c r="E19" s="524">
        <v>5858.6027663799996</v>
      </c>
      <c r="F19" s="524">
        <v>385.28200632000005</v>
      </c>
      <c r="G19" s="524">
        <v>1812.0827702300001</v>
      </c>
      <c r="H19" s="524">
        <v>2784.05327472</v>
      </c>
      <c r="I19" s="453">
        <v>491.11922323999994</v>
      </c>
      <c r="J19" s="451">
        <v>683.40831624000009</v>
      </c>
      <c r="K19" s="451">
        <v>1290.1887682399999</v>
      </c>
      <c r="L19" s="451">
        <v>990.64242865999995</v>
      </c>
      <c r="M19" s="451">
        <v>1137.8354419900002</v>
      </c>
      <c r="N19" s="451">
        <v>3422.8470231900001</v>
      </c>
      <c r="O19" s="451">
        <v>1640.71279691</v>
      </c>
      <c r="P19" s="451">
        <v>3725.1430604800003</v>
      </c>
      <c r="Q19" s="451">
        <v>1846.4865514400001</v>
      </c>
      <c r="R19" s="451">
        <v>2068.82663731</v>
      </c>
      <c r="S19" s="451">
        <v>2112.36584834</v>
      </c>
      <c r="T19" s="452">
        <v>2784.05327472</v>
      </c>
      <c r="U19" s="406" t="s">
        <v>468</v>
      </c>
      <c r="V19" s="223"/>
      <c r="W19" s="223"/>
      <c r="X19" s="223"/>
      <c r="Y19" s="223"/>
      <c r="Z19" s="223"/>
      <c r="AA19" s="223"/>
      <c r="AB19" s="223"/>
      <c r="AC19" s="223"/>
      <c r="AD19" s="223"/>
      <c r="AE19" s="223"/>
      <c r="AF19" s="223"/>
      <c r="AG19" s="223"/>
      <c r="AH19" s="223"/>
      <c r="AI19" s="223"/>
    </row>
    <row r="20" spans="2:35" s="220" customFormat="1" ht="26.1" customHeight="1" x14ac:dyDescent="0.2">
      <c r="B20" s="303" t="s">
        <v>429</v>
      </c>
      <c r="C20" s="521">
        <v>147561.24198041801</v>
      </c>
      <c r="D20" s="521">
        <v>243133.58535519306</v>
      </c>
      <c r="E20" s="521">
        <v>382009.70928720664</v>
      </c>
      <c r="F20" s="521">
        <v>405237.76442874514</v>
      </c>
      <c r="G20" s="521">
        <v>678549.4858414972</v>
      </c>
      <c r="H20" s="521">
        <v>1401214.1943964353</v>
      </c>
      <c r="I20" s="456">
        <v>724618.63791244663</v>
      </c>
      <c r="J20" s="454">
        <v>775673.81928958197</v>
      </c>
      <c r="K20" s="454">
        <v>812238.9417089253</v>
      </c>
      <c r="L20" s="454">
        <v>844128.78854066133</v>
      </c>
      <c r="M20" s="454">
        <v>885906.87807008612</v>
      </c>
      <c r="N20" s="454">
        <v>939578.994021644</v>
      </c>
      <c r="O20" s="454">
        <v>1011583.6792702718</v>
      </c>
      <c r="P20" s="454">
        <v>1094935.1701371449</v>
      </c>
      <c r="Q20" s="454">
        <v>1201942.1579700478</v>
      </c>
      <c r="R20" s="454">
        <v>1273018.2926133813</v>
      </c>
      <c r="S20" s="454">
        <v>1332361.4881230663</v>
      </c>
      <c r="T20" s="455">
        <v>1401214.1943964353</v>
      </c>
      <c r="U20" s="404" t="s">
        <v>438</v>
      </c>
      <c r="V20" s="223"/>
      <c r="W20" s="223"/>
      <c r="X20" s="223"/>
      <c r="Y20" s="223"/>
      <c r="Z20" s="223"/>
      <c r="AA20" s="223"/>
      <c r="AB20" s="223"/>
      <c r="AC20" s="223"/>
      <c r="AD20" s="223"/>
      <c r="AE20" s="223"/>
      <c r="AF20" s="223"/>
      <c r="AG20" s="223"/>
      <c r="AH20" s="223"/>
      <c r="AI20" s="223"/>
    </row>
    <row r="21" spans="2:35" s="225" customFormat="1" ht="26.1" customHeight="1" x14ac:dyDescent="0.2">
      <c r="B21" s="405" t="s">
        <v>248</v>
      </c>
      <c r="C21" s="524">
        <v>144343.52081636203</v>
      </c>
      <c r="D21" s="524">
        <v>236048.42163604105</v>
      </c>
      <c r="E21" s="524">
        <v>368164.37986821466</v>
      </c>
      <c r="F21" s="524">
        <v>390196.28680064314</v>
      </c>
      <c r="G21" s="524">
        <v>657974.34461907716</v>
      </c>
      <c r="H21" s="524">
        <v>1370216.4284507651</v>
      </c>
      <c r="I21" s="453">
        <v>704803.4457362066</v>
      </c>
      <c r="J21" s="451">
        <v>755943.83207600203</v>
      </c>
      <c r="K21" s="451">
        <v>786932.8983968253</v>
      </c>
      <c r="L21" s="451">
        <v>823300.44807708135</v>
      </c>
      <c r="M21" s="451">
        <v>862564.34148114617</v>
      </c>
      <c r="N21" s="451">
        <v>904274.946980234</v>
      </c>
      <c r="O21" s="451">
        <v>972353.41908548179</v>
      </c>
      <c r="P21" s="451">
        <v>1063265.9906556648</v>
      </c>
      <c r="Q21" s="451">
        <v>1178783.9589690277</v>
      </c>
      <c r="R21" s="451">
        <v>1247101.7812046611</v>
      </c>
      <c r="S21" s="451">
        <v>1307612.7284835661</v>
      </c>
      <c r="T21" s="452">
        <v>1370216.4284507651</v>
      </c>
      <c r="U21" s="406" t="s">
        <v>471</v>
      </c>
      <c r="V21" s="223"/>
      <c r="W21" s="223"/>
      <c r="X21" s="223"/>
      <c r="Y21" s="223"/>
      <c r="Z21" s="223"/>
      <c r="AA21" s="223"/>
      <c r="AB21" s="223"/>
      <c r="AC21" s="223"/>
      <c r="AD21" s="223"/>
      <c r="AE21" s="223"/>
      <c r="AF21" s="223"/>
      <c r="AG21" s="223"/>
      <c r="AH21" s="223"/>
      <c r="AI21" s="223"/>
    </row>
    <row r="22" spans="2:35" s="225" customFormat="1" ht="26.1" customHeight="1" x14ac:dyDescent="0.2">
      <c r="B22" s="405" t="s">
        <v>253</v>
      </c>
      <c r="C22" s="524">
        <v>73760.039354200009</v>
      </c>
      <c r="D22" s="524">
        <v>94296.624197519996</v>
      </c>
      <c r="E22" s="524">
        <v>138616.73913275998</v>
      </c>
      <c r="F22" s="524">
        <v>182572.70967439999</v>
      </c>
      <c r="G22" s="524">
        <v>385591.45938656997</v>
      </c>
      <c r="H22" s="524">
        <v>866006.9043710595</v>
      </c>
      <c r="I22" s="453">
        <v>410091.01520978974</v>
      </c>
      <c r="J22" s="451">
        <v>476200.88543379988</v>
      </c>
      <c r="K22" s="451">
        <v>500963.65342275996</v>
      </c>
      <c r="L22" s="451">
        <v>520260.88479748974</v>
      </c>
      <c r="M22" s="451">
        <v>554969.15181958955</v>
      </c>
      <c r="N22" s="451">
        <v>565648.70311852975</v>
      </c>
      <c r="O22" s="451">
        <v>616429.64351921959</v>
      </c>
      <c r="P22" s="451">
        <v>686800.51454327977</v>
      </c>
      <c r="Q22" s="451">
        <v>800649.45242447976</v>
      </c>
      <c r="R22" s="451">
        <v>841280.10748293984</v>
      </c>
      <c r="S22" s="451">
        <v>876771.65169308009</v>
      </c>
      <c r="T22" s="452">
        <v>866006.9043710595</v>
      </c>
      <c r="U22" s="406" t="s">
        <v>439</v>
      </c>
      <c r="V22" s="223"/>
      <c r="W22" s="223"/>
      <c r="X22" s="223"/>
      <c r="Y22" s="223"/>
      <c r="Z22" s="223"/>
      <c r="AA22" s="223"/>
      <c r="AB22" s="223"/>
      <c r="AC22" s="223"/>
      <c r="AD22" s="223"/>
      <c r="AE22" s="223"/>
      <c r="AF22" s="223"/>
      <c r="AG22" s="223"/>
      <c r="AH22" s="223"/>
      <c r="AI22" s="223"/>
    </row>
    <row r="23" spans="2:35" s="225" customFormat="1" ht="26.1" customHeight="1" x14ac:dyDescent="0.2">
      <c r="B23" s="405" t="s">
        <v>254</v>
      </c>
      <c r="C23" s="524">
        <v>68126.080147782021</v>
      </c>
      <c r="D23" s="524">
        <v>136419.00205993105</v>
      </c>
      <c r="E23" s="524">
        <v>220963.17889003467</v>
      </c>
      <c r="F23" s="524">
        <v>199789.87901018315</v>
      </c>
      <c r="G23" s="524">
        <v>260365.50806097715</v>
      </c>
      <c r="H23" s="524">
        <v>478748.2812541154</v>
      </c>
      <c r="I23" s="453">
        <v>284557.63289134676</v>
      </c>
      <c r="J23" s="451">
        <v>268972.19481617218</v>
      </c>
      <c r="K23" s="451">
        <v>276381.29679366533</v>
      </c>
      <c r="L23" s="451">
        <v>290945.53425373166</v>
      </c>
      <c r="M23" s="451">
        <v>297180.80441746663</v>
      </c>
      <c r="N23" s="451">
        <v>325495.52624739427</v>
      </c>
      <c r="O23" s="451">
        <v>342555.86627787218</v>
      </c>
      <c r="P23" s="451">
        <v>362631.76224626508</v>
      </c>
      <c r="Q23" s="451">
        <v>365262.1241139379</v>
      </c>
      <c r="R23" s="451">
        <v>392355.84151200124</v>
      </c>
      <c r="S23" s="451">
        <v>413681.15125504608</v>
      </c>
      <c r="T23" s="452">
        <v>478748.2812541154</v>
      </c>
      <c r="U23" s="406" t="s">
        <v>440</v>
      </c>
      <c r="V23" s="223"/>
      <c r="W23" s="223"/>
      <c r="X23" s="223"/>
      <c r="Y23" s="223"/>
      <c r="Z23" s="223"/>
      <c r="AA23" s="223"/>
      <c r="AB23" s="223"/>
      <c r="AC23" s="223"/>
      <c r="AD23" s="223"/>
      <c r="AE23" s="223"/>
      <c r="AF23" s="223"/>
      <c r="AG23" s="223"/>
      <c r="AH23" s="223"/>
      <c r="AI23" s="223"/>
    </row>
    <row r="24" spans="2:35" s="225" customFormat="1" ht="26.1" customHeight="1" x14ac:dyDescent="0.2">
      <c r="B24" s="405" t="s">
        <v>255</v>
      </c>
      <c r="C24" s="524">
        <v>2457.4013143800003</v>
      </c>
      <c r="D24" s="524">
        <v>5332.7953785899999</v>
      </c>
      <c r="E24" s="524">
        <v>8584.4618454200008</v>
      </c>
      <c r="F24" s="524">
        <v>7833.6981160600017</v>
      </c>
      <c r="G24" s="524">
        <v>12017.377171530001</v>
      </c>
      <c r="H24" s="524">
        <v>25461.242825589994</v>
      </c>
      <c r="I24" s="453">
        <v>10154.797635069999</v>
      </c>
      <c r="J24" s="451">
        <v>10770.75182603</v>
      </c>
      <c r="K24" s="451">
        <v>9587.9481804000006</v>
      </c>
      <c r="L24" s="451">
        <v>12094.02902586</v>
      </c>
      <c r="M24" s="451">
        <v>10414.385244090001</v>
      </c>
      <c r="N24" s="451">
        <v>13130.71761431</v>
      </c>
      <c r="O24" s="451">
        <v>13367.909288389999</v>
      </c>
      <c r="P24" s="451">
        <v>13833.713866119999</v>
      </c>
      <c r="Q24" s="451">
        <v>12872.382430609998</v>
      </c>
      <c r="R24" s="451">
        <v>13465.832209719998</v>
      </c>
      <c r="S24" s="451">
        <v>17159.925535439997</v>
      </c>
      <c r="T24" s="452">
        <v>25461.242825589994</v>
      </c>
      <c r="U24" s="406" t="s">
        <v>469</v>
      </c>
      <c r="V24" s="223"/>
      <c r="W24" s="223"/>
      <c r="X24" s="223"/>
      <c r="Y24" s="223"/>
      <c r="Z24" s="223"/>
      <c r="AA24" s="223"/>
      <c r="AB24" s="223"/>
      <c r="AC24" s="223"/>
      <c r="AD24" s="223"/>
      <c r="AE24" s="223"/>
      <c r="AF24" s="223"/>
      <c r="AG24" s="223"/>
      <c r="AH24" s="223"/>
      <c r="AI24" s="223"/>
    </row>
    <row r="25" spans="2:35" s="225" customFormat="1" ht="26.1" customHeight="1" x14ac:dyDescent="0.2">
      <c r="B25" s="405" t="s">
        <v>252</v>
      </c>
      <c r="C25" s="524">
        <v>3217.7211640559949</v>
      </c>
      <c r="D25" s="524">
        <v>7085.1637191520012</v>
      </c>
      <c r="E25" s="524">
        <v>13845.329418991994</v>
      </c>
      <c r="F25" s="524">
        <v>15041.477628101997</v>
      </c>
      <c r="G25" s="524">
        <v>20575.141222419985</v>
      </c>
      <c r="H25" s="524">
        <v>30997.765945670122</v>
      </c>
      <c r="I25" s="453">
        <v>19815.192176239976</v>
      </c>
      <c r="J25" s="451">
        <v>19729.987213579981</v>
      </c>
      <c r="K25" s="451">
        <v>25306.043312099988</v>
      </c>
      <c r="L25" s="451">
        <v>20828.340463580036</v>
      </c>
      <c r="M25" s="451">
        <v>23342.536588939987</v>
      </c>
      <c r="N25" s="451">
        <v>35304.047041410049</v>
      </c>
      <c r="O25" s="451">
        <v>39230.26018479</v>
      </c>
      <c r="P25" s="451">
        <v>31669.17948147999</v>
      </c>
      <c r="Q25" s="451">
        <v>23158.199001019973</v>
      </c>
      <c r="R25" s="451">
        <v>25916.511408720071</v>
      </c>
      <c r="S25" s="451">
        <v>24748.759639500095</v>
      </c>
      <c r="T25" s="452">
        <v>30997.765945670122</v>
      </c>
      <c r="U25" s="406" t="s">
        <v>470</v>
      </c>
      <c r="V25" s="223"/>
      <c r="W25" s="223"/>
      <c r="X25" s="223"/>
      <c r="Y25" s="223"/>
      <c r="Z25" s="223"/>
      <c r="AA25" s="223"/>
      <c r="AB25" s="223"/>
      <c r="AC25" s="223"/>
      <c r="AD25" s="223"/>
      <c r="AE25" s="223"/>
      <c r="AF25" s="223"/>
      <c r="AG25" s="223"/>
      <c r="AH25" s="223"/>
      <c r="AI25" s="223"/>
    </row>
    <row r="26" spans="2:35" s="225" customFormat="1" ht="12" customHeight="1" x14ac:dyDescent="0.2">
      <c r="B26" s="303"/>
      <c r="C26" s="521"/>
      <c r="D26" s="521"/>
      <c r="E26" s="521"/>
      <c r="F26" s="521"/>
      <c r="G26" s="521"/>
      <c r="H26" s="521"/>
      <c r="I26" s="456"/>
      <c r="J26" s="454"/>
      <c r="K26" s="454"/>
      <c r="L26" s="454"/>
      <c r="M26" s="454"/>
      <c r="N26" s="454"/>
      <c r="O26" s="454"/>
      <c r="P26" s="454"/>
      <c r="Q26" s="454"/>
      <c r="R26" s="454"/>
      <c r="S26" s="454"/>
      <c r="T26" s="455"/>
      <c r="U26" s="702"/>
      <c r="V26" s="223"/>
      <c r="W26" s="223"/>
      <c r="X26" s="223"/>
      <c r="Y26" s="223"/>
      <c r="Z26" s="223"/>
      <c r="AA26" s="223"/>
      <c r="AB26" s="223"/>
      <c r="AC26" s="223"/>
      <c r="AD26" s="223"/>
      <c r="AE26" s="223"/>
      <c r="AF26" s="223"/>
      <c r="AG26" s="223"/>
      <c r="AH26" s="223"/>
      <c r="AI26" s="223"/>
    </row>
    <row r="27" spans="2:35" s="220" customFormat="1" ht="26.1" customHeight="1" x14ac:dyDescent="0.2">
      <c r="B27" s="303" t="s">
        <v>265</v>
      </c>
      <c r="C27" s="521">
        <v>33909.50911675299</v>
      </c>
      <c r="D27" s="521">
        <v>62291.432059465886</v>
      </c>
      <c r="E27" s="521">
        <v>121703.66864350795</v>
      </c>
      <c r="F27" s="521">
        <v>132617.1255768034</v>
      </c>
      <c r="G27" s="521">
        <v>133206.27403722651</v>
      </c>
      <c r="H27" s="521">
        <v>169586.28638049582</v>
      </c>
      <c r="I27" s="456">
        <v>133098.15182103039</v>
      </c>
      <c r="J27" s="454">
        <v>126845.04403499933</v>
      </c>
      <c r="K27" s="454">
        <v>128826.86356528153</v>
      </c>
      <c r="L27" s="454">
        <v>130954.05479360247</v>
      </c>
      <c r="M27" s="454">
        <v>133215.40797650575</v>
      </c>
      <c r="N27" s="454">
        <v>140409.77102206918</v>
      </c>
      <c r="O27" s="454">
        <v>142653.51244938906</v>
      </c>
      <c r="P27" s="454">
        <v>145161.22685625593</v>
      </c>
      <c r="Q27" s="454">
        <v>150195.93841271382</v>
      </c>
      <c r="R27" s="454">
        <v>155234.20255336593</v>
      </c>
      <c r="S27" s="454">
        <v>162010.6227288644</v>
      </c>
      <c r="T27" s="455">
        <v>169586.28638049582</v>
      </c>
      <c r="U27" s="404" t="s">
        <v>416</v>
      </c>
      <c r="V27" s="223"/>
      <c r="W27" s="223"/>
      <c r="X27" s="223"/>
      <c r="Y27" s="223"/>
      <c r="Z27" s="223"/>
      <c r="AA27" s="223"/>
      <c r="AB27" s="223"/>
      <c r="AC27" s="223"/>
      <c r="AD27" s="223"/>
      <c r="AE27" s="223"/>
      <c r="AF27" s="223"/>
      <c r="AG27" s="223"/>
      <c r="AH27" s="223"/>
      <c r="AI27" s="223"/>
    </row>
    <row r="28" spans="2:35" s="225" customFormat="1" ht="26.1" customHeight="1" x14ac:dyDescent="0.2">
      <c r="B28" s="405" t="s">
        <v>270</v>
      </c>
      <c r="C28" s="524">
        <v>33169.249160012987</v>
      </c>
      <c r="D28" s="524">
        <v>61032.801125695885</v>
      </c>
      <c r="E28" s="524">
        <v>118276.60241832795</v>
      </c>
      <c r="F28" s="524">
        <v>127566.52732393341</v>
      </c>
      <c r="G28" s="524">
        <v>127759.77082751649</v>
      </c>
      <c r="H28" s="524">
        <v>164320.73847173582</v>
      </c>
      <c r="I28" s="453">
        <v>127558.6469955404</v>
      </c>
      <c r="J28" s="451">
        <v>121510.11740772933</v>
      </c>
      <c r="K28" s="451">
        <v>123600.34151293153</v>
      </c>
      <c r="L28" s="451">
        <v>125652.46456686246</v>
      </c>
      <c r="M28" s="451">
        <v>127902.33359406576</v>
      </c>
      <c r="N28" s="451">
        <v>134924.49392429917</v>
      </c>
      <c r="O28" s="451">
        <v>137351.12387165907</v>
      </c>
      <c r="P28" s="451">
        <v>139931.54437076594</v>
      </c>
      <c r="Q28" s="451">
        <v>145196.81162425381</v>
      </c>
      <c r="R28" s="451">
        <v>150119.58805334594</v>
      </c>
      <c r="S28" s="451">
        <v>156987.4208614144</v>
      </c>
      <c r="T28" s="452">
        <v>164320.73847173582</v>
      </c>
      <c r="U28" s="406" t="s">
        <v>417</v>
      </c>
      <c r="V28" s="223"/>
      <c r="W28" s="223"/>
      <c r="X28" s="223"/>
      <c r="Y28" s="223"/>
      <c r="Z28" s="223"/>
      <c r="AA28" s="223"/>
      <c r="AB28" s="223"/>
      <c r="AC28" s="223"/>
      <c r="AD28" s="223"/>
      <c r="AE28" s="223"/>
      <c r="AF28" s="223"/>
      <c r="AG28" s="223"/>
      <c r="AH28" s="223"/>
      <c r="AI28" s="223"/>
    </row>
    <row r="29" spans="2:35" s="225" customFormat="1" ht="26.1" customHeight="1" x14ac:dyDescent="0.2">
      <c r="B29" s="405" t="s">
        <v>272</v>
      </c>
      <c r="C29" s="524">
        <v>740.25995674000023</v>
      </c>
      <c r="D29" s="524">
        <v>1258.6309337700009</v>
      </c>
      <c r="E29" s="524">
        <v>3427.0662251800013</v>
      </c>
      <c r="F29" s="524">
        <v>5050.5982528700024</v>
      </c>
      <c r="G29" s="524">
        <v>5446.5032097100056</v>
      </c>
      <c r="H29" s="524">
        <v>5265.5479087600033</v>
      </c>
      <c r="I29" s="453">
        <v>5539.5048254900021</v>
      </c>
      <c r="J29" s="451">
        <v>5334.9266272699997</v>
      </c>
      <c r="K29" s="451">
        <v>5226.5220523500047</v>
      </c>
      <c r="L29" s="451">
        <v>5301.5902267400043</v>
      </c>
      <c r="M29" s="451">
        <v>5313.0743824400051</v>
      </c>
      <c r="N29" s="451">
        <v>5485.277097770002</v>
      </c>
      <c r="O29" s="451">
        <v>5302.3885777300002</v>
      </c>
      <c r="P29" s="451">
        <v>5229.6824854900015</v>
      </c>
      <c r="Q29" s="451">
        <v>4999.1267884600029</v>
      </c>
      <c r="R29" s="451">
        <v>5114.6145000200031</v>
      </c>
      <c r="S29" s="451">
        <v>5023.2018674500023</v>
      </c>
      <c r="T29" s="452">
        <v>5265.5479087600033</v>
      </c>
      <c r="U29" s="406" t="s">
        <v>462</v>
      </c>
      <c r="V29" s="223"/>
      <c r="W29" s="223"/>
      <c r="X29" s="223"/>
      <c r="Y29" s="223"/>
      <c r="Z29" s="223"/>
      <c r="AA29" s="223"/>
      <c r="AB29" s="223"/>
      <c r="AC29" s="223"/>
      <c r="AD29" s="223"/>
      <c r="AE29" s="223"/>
      <c r="AF29" s="223"/>
      <c r="AG29" s="223"/>
      <c r="AH29" s="223"/>
      <c r="AI29" s="223"/>
    </row>
    <row r="30" spans="2:35" s="225" customFormat="1" ht="12" customHeight="1" x14ac:dyDescent="0.2">
      <c r="B30" s="303"/>
      <c r="C30" s="524"/>
      <c r="D30" s="524"/>
      <c r="E30" s="524"/>
      <c r="F30" s="524"/>
      <c r="G30" s="524"/>
      <c r="H30" s="524"/>
      <c r="I30" s="453"/>
      <c r="J30" s="451"/>
      <c r="K30" s="451"/>
      <c r="L30" s="451"/>
      <c r="M30" s="451"/>
      <c r="N30" s="451"/>
      <c r="O30" s="451"/>
      <c r="P30" s="451"/>
      <c r="Q30" s="451"/>
      <c r="R30" s="451"/>
      <c r="S30" s="451"/>
      <c r="T30" s="452"/>
      <c r="U30" s="404"/>
      <c r="V30" s="223"/>
      <c r="W30" s="223"/>
      <c r="X30" s="223"/>
      <c r="Y30" s="223"/>
      <c r="Z30" s="223"/>
      <c r="AA30" s="223"/>
      <c r="AB30" s="223"/>
      <c r="AC30" s="223"/>
      <c r="AD30" s="223"/>
      <c r="AE30" s="223"/>
      <c r="AF30" s="223"/>
      <c r="AG30" s="223"/>
      <c r="AH30" s="223"/>
      <c r="AI30" s="223"/>
    </row>
    <row r="31" spans="2:35" s="220" customFormat="1" ht="26.1" customHeight="1" x14ac:dyDescent="0.2">
      <c r="B31" s="303" t="s">
        <v>271</v>
      </c>
      <c r="C31" s="521">
        <v>125662.95110794535</v>
      </c>
      <c r="D31" s="521">
        <v>239976.81686674623</v>
      </c>
      <c r="E31" s="521">
        <v>288662.62904453947</v>
      </c>
      <c r="F31" s="521">
        <v>329593.11342453386</v>
      </c>
      <c r="G31" s="521">
        <v>400790.84717661759</v>
      </c>
      <c r="H31" s="521">
        <v>525470.50435333338</v>
      </c>
      <c r="I31" s="456">
        <v>412011.26269330969</v>
      </c>
      <c r="J31" s="454">
        <v>411684.38450717169</v>
      </c>
      <c r="K31" s="454">
        <v>406663.92874946981</v>
      </c>
      <c r="L31" s="454">
        <v>432207.8016457067</v>
      </c>
      <c r="M31" s="454">
        <v>433372.66502031364</v>
      </c>
      <c r="N31" s="454">
        <v>442907.95567784912</v>
      </c>
      <c r="O31" s="454">
        <v>442902.33210927929</v>
      </c>
      <c r="P31" s="454">
        <v>450442.36365576065</v>
      </c>
      <c r="Q31" s="454">
        <v>449159.5768767643</v>
      </c>
      <c r="R31" s="454">
        <v>470927.37976319046</v>
      </c>
      <c r="S31" s="454">
        <v>501792.31310114823</v>
      </c>
      <c r="T31" s="455">
        <v>525470.50435333338</v>
      </c>
      <c r="U31" s="404" t="s">
        <v>418</v>
      </c>
      <c r="V31" s="223"/>
      <c r="W31" s="223"/>
      <c r="X31" s="223"/>
      <c r="Y31" s="223"/>
      <c r="Z31" s="223"/>
      <c r="AA31" s="223"/>
      <c r="AB31" s="223"/>
      <c r="AC31" s="223"/>
      <c r="AD31" s="223"/>
      <c r="AE31" s="223"/>
      <c r="AF31" s="223"/>
      <c r="AG31" s="223"/>
      <c r="AH31" s="223"/>
      <c r="AI31" s="223"/>
    </row>
    <row r="32" spans="2:35" s="220" customFormat="1" ht="26.1" customHeight="1" x14ac:dyDescent="0.2">
      <c r="B32" s="303" t="s">
        <v>428</v>
      </c>
      <c r="C32" s="521">
        <v>9577.5137873399999</v>
      </c>
      <c r="D32" s="521">
        <v>16572.19375309</v>
      </c>
      <c r="E32" s="521">
        <v>15892.204578030001</v>
      </c>
      <c r="F32" s="521">
        <v>33685.728290439991</v>
      </c>
      <c r="G32" s="521">
        <v>84444.323548190005</v>
      </c>
      <c r="H32" s="521">
        <v>117065.96217823001</v>
      </c>
      <c r="I32" s="456">
        <v>89103.867506490002</v>
      </c>
      <c r="J32" s="454">
        <v>89432.572619650018</v>
      </c>
      <c r="K32" s="454">
        <v>90755.125371500006</v>
      </c>
      <c r="L32" s="454">
        <v>103940.18265987</v>
      </c>
      <c r="M32" s="454">
        <v>102535.08544934</v>
      </c>
      <c r="N32" s="454">
        <v>109140.76714298999</v>
      </c>
      <c r="O32" s="454">
        <v>111579.88353924001</v>
      </c>
      <c r="P32" s="454">
        <v>107148.88838800001</v>
      </c>
      <c r="Q32" s="454">
        <v>106636.91981230001</v>
      </c>
      <c r="R32" s="454">
        <v>115095.61528802001</v>
      </c>
      <c r="S32" s="454">
        <v>114818.84847173</v>
      </c>
      <c r="T32" s="455">
        <v>117065.96217823001</v>
      </c>
      <c r="U32" s="404" t="s">
        <v>472</v>
      </c>
      <c r="V32" s="223"/>
      <c r="W32" s="223"/>
      <c r="X32" s="223"/>
      <c r="Y32" s="223"/>
      <c r="Z32" s="223"/>
      <c r="AA32" s="223"/>
      <c r="AB32" s="223"/>
      <c r="AC32" s="223"/>
      <c r="AD32" s="223"/>
      <c r="AE32" s="223"/>
      <c r="AF32" s="223"/>
      <c r="AG32" s="223"/>
      <c r="AH32" s="223"/>
      <c r="AI32" s="223"/>
    </row>
    <row r="33" spans="2:35" s="225" customFormat="1" ht="26.1" customHeight="1" x14ac:dyDescent="0.2">
      <c r="B33" s="405" t="s">
        <v>249</v>
      </c>
      <c r="C33" s="524">
        <v>8.1</v>
      </c>
      <c r="D33" s="524">
        <v>8.1</v>
      </c>
      <c r="E33" s="524">
        <v>8.1</v>
      </c>
      <c r="F33" s="524">
        <v>8.1</v>
      </c>
      <c r="G33" s="524">
        <v>8.1</v>
      </c>
      <c r="H33" s="524">
        <v>1.6</v>
      </c>
      <c r="I33" s="453">
        <v>8.1</v>
      </c>
      <c r="J33" s="451">
        <v>8.1</v>
      </c>
      <c r="K33" s="451">
        <v>8.1</v>
      </c>
      <c r="L33" s="451">
        <v>8.1</v>
      </c>
      <c r="M33" s="451">
        <v>8.1</v>
      </c>
      <c r="N33" s="451">
        <v>1.6</v>
      </c>
      <c r="O33" s="451">
        <v>1.6</v>
      </c>
      <c r="P33" s="451">
        <v>1.6</v>
      </c>
      <c r="Q33" s="451">
        <v>1.6</v>
      </c>
      <c r="R33" s="451">
        <v>1.6</v>
      </c>
      <c r="S33" s="451">
        <v>1.6</v>
      </c>
      <c r="T33" s="452">
        <v>1.6</v>
      </c>
      <c r="U33" s="406" t="s">
        <v>412</v>
      </c>
      <c r="V33" s="223"/>
      <c r="W33" s="223"/>
      <c r="X33" s="223"/>
      <c r="Y33" s="223"/>
      <c r="Z33" s="223"/>
      <c r="AA33" s="223"/>
      <c r="AB33" s="223"/>
      <c r="AC33" s="223"/>
      <c r="AD33" s="223"/>
      <c r="AE33" s="223"/>
      <c r="AF33" s="223"/>
      <c r="AG33" s="223"/>
      <c r="AH33" s="223"/>
      <c r="AI33" s="223"/>
    </row>
    <row r="34" spans="2:35" s="225" customFormat="1" ht="26.1" customHeight="1" x14ac:dyDescent="0.2">
      <c r="B34" s="405" t="s">
        <v>250</v>
      </c>
      <c r="C34" s="524">
        <v>9569.4137873399995</v>
      </c>
      <c r="D34" s="524">
        <v>15064.093753089999</v>
      </c>
      <c r="E34" s="524">
        <v>11534.104578030001</v>
      </c>
      <c r="F34" s="524">
        <v>19277.629090439998</v>
      </c>
      <c r="G34" s="524">
        <v>65886.224748189998</v>
      </c>
      <c r="H34" s="524">
        <v>93714.370178230005</v>
      </c>
      <c r="I34" s="453">
        <v>69045.767506489996</v>
      </c>
      <c r="J34" s="451">
        <v>68874.472619650012</v>
      </c>
      <c r="K34" s="451">
        <v>69247.0253715</v>
      </c>
      <c r="L34" s="451">
        <v>77582.082659869993</v>
      </c>
      <c r="M34" s="451">
        <v>78676.985449339991</v>
      </c>
      <c r="N34" s="451">
        <v>79289.175142989989</v>
      </c>
      <c r="O34" s="451">
        <v>81728.283539240001</v>
      </c>
      <c r="P34" s="451">
        <v>82297.288388000001</v>
      </c>
      <c r="Q34" s="451">
        <v>82285.319812300004</v>
      </c>
      <c r="R34" s="451">
        <v>90744.023288020006</v>
      </c>
      <c r="S34" s="451">
        <v>90467.248471729996</v>
      </c>
      <c r="T34" s="452">
        <v>93714.370178230005</v>
      </c>
      <c r="U34" s="406" t="s">
        <v>464</v>
      </c>
      <c r="V34" s="223"/>
      <c r="W34" s="223"/>
      <c r="X34" s="223"/>
      <c r="Y34" s="223"/>
      <c r="Z34" s="223"/>
      <c r="AA34" s="223"/>
      <c r="AB34" s="223"/>
      <c r="AC34" s="223"/>
      <c r="AD34" s="223"/>
      <c r="AE34" s="223"/>
      <c r="AF34" s="223"/>
      <c r="AG34" s="223"/>
      <c r="AH34" s="223"/>
      <c r="AI34" s="223"/>
    </row>
    <row r="35" spans="2:35" s="225" customFormat="1" ht="26.1" customHeight="1" x14ac:dyDescent="0.2">
      <c r="B35" s="405" t="s">
        <v>251</v>
      </c>
      <c r="C35" s="524">
        <v>0</v>
      </c>
      <c r="D35" s="524">
        <v>1500</v>
      </c>
      <c r="E35" s="524">
        <v>4350</v>
      </c>
      <c r="F35" s="524">
        <v>14399.999199999998</v>
      </c>
      <c r="G35" s="524">
        <v>18549.998800000001</v>
      </c>
      <c r="H35" s="524">
        <v>23349.991999999998</v>
      </c>
      <c r="I35" s="453">
        <v>20050</v>
      </c>
      <c r="J35" s="451">
        <v>20550</v>
      </c>
      <c r="K35" s="451">
        <v>21500</v>
      </c>
      <c r="L35" s="451">
        <v>26350</v>
      </c>
      <c r="M35" s="451">
        <v>23850</v>
      </c>
      <c r="N35" s="451">
        <v>29849.991999999998</v>
      </c>
      <c r="O35" s="451">
        <v>29850</v>
      </c>
      <c r="P35" s="451">
        <v>24850</v>
      </c>
      <c r="Q35" s="451">
        <v>24350</v>
      </c>
      <c r="R35" s="451">
        <v>24349.991999999998</v>
      </c>
      <c r="S35" s="451">
        <v>24350</v>
      </c>
      <c r="T35" s="452">
        <v>23349.991999999998</v>
      </c>
      <c r="U35" s="406" t="s">
        <v>468</v>
      </c>
      <c r="V35" s="223"/>
      <c r="W35" s="223"/>
      <c r="X35" s="223"/>
      <c r="Y35" s="223"/>
      <c r="Z35" s="223"/>
      <c r="AA35" s="223"/>
      <c r="AB35" s="223"/>
      <c r="AC35" s="223"/>
      <c r="AD35" s="223"/>
      <c r="AE35" s="223"/>
      <c r="AF35" s="223"/>
      <c r="AG35" s="223"/>
      <c r="AH35" s="223"/>
      <c r="AI35" s="223"/>
    </row>
    <row r="36" spans="2:35" s="220" customFormat="1" ht="26.1" customHeight="1" x14ac:dyDescent="0.2">
      <c r="B36" s="303" t="s">
        <v>429</v>
      </c>
      <c r="C36" s="521">
        <v>116085.43732060536</v>
      </c>
      <c r="D36" s="521">
        <v>223404.62311365624</v>
      </c>
      <c r="E36" s="521">
        <v>272770.42446650949</v>
      </c>
      <c r="F36" s="521">
        <v>295907.38513409387</v>
      </c>
      <c r="G36" s="521">
        <v>316346.52362842759</v>
      </c>
      <c r="H36" s="521">
        <v>408404.54217510333</v>
      </c>
      <c r="I36" s="456">
        <v>322907.39518681966</v>
      </c>
      <c r="J36" s="454">
        <v>322251.81188752165</v>
      </c>
      <c r="K36" s="454">
        <v>315908.80337796983</v>
      </c>
      <c r="L36" s="454">
        <v>328267.61898583669</v>
      </c>
      <c r="M36" s="454">
        <v>330837.57957097364</v>
      </c>
      <c r="N36" s="454">
        <v>333767.1885348591</v>
      </c>
      <c r="O36" s="454">
        <v>331322.4485700393</v>
      </c>
      <c r="P36" s="454">
        <v>343293.47526776063</v>
      </c>
      <c r="Q36" s="454">
        <v>342522.65706446429</v>
      </c>
      <c r="R36" s="454">
        <v>355831.76447517046</v>
      </c>
      <c r="S36" s="454">
        <v>386973.46462941822</v>
      </c>
      <c r="T36" s="455">
        <v>408404.54217510333</v>
      </c>
      <c r="U36" s="404" t="s">
        <v>473</v>
      </c>
      <c r="V36" s="223"/>
      <c r="W36" s="223"/>
      <c r="X36" s="223"/>
      <c r="Y36" s="223"/>
      <c r="Z36" s="223"/>
      <c r="AA36" s="223"/>
      <c r="AB36" s="223"/>
      <c r="AC36" s="223"/>
      <c r="AD36" s="223"/>
      <c r="AE36" s="223"/>
      <c r="AF36" s="223"/>
      <c r="AG36" s="223"/>
      <c r="AH36" s="223"/>
      <c r="AI36" s="223"/>
    </row>
    <row r="37" spans="2:35" s="225" customFormat="1" ht="26.1" customHeight="1" x14ac:dyDescent="0.2">
      <c r="B37" s="405" t="s">
        <v>248</v>
      </c>
      <c r="C37" s="524">
        <v>113240.89746130302</v>
      </c>
      <c r="D37" s="524">
        <v>217700.95153294055</v>
      </c>
      <c r="E37" s="524">
        <v>262109.2980368126</v>
      </c>
      <c r="F37" s="524">
        <v>282956.73249398149</v>
      </c>
      <c r="G37" s="524">
        <v>303192.22295613785</v>
      </c>
      <c r="H37" s="524">
        <v>394518.03202612518</v>
      </c>
      <c r="I37" s="453">
        <v>309454.52482040779</v>
      </c>
      <c r="J37" s="451">
        <v>309126.00056858419</v>
      </c>
      <c r="K37" s="451">
        <v>302824.84414366772</v>
      </c>
      <c r="L37" s="451">
        <v>315244.33360734378</v>
      </c>
      <c r="M37" s="451">
        <v>317667.01516922563</v>
      </c>
      <c r="N37" s="451">
        <v>320692.20184892911</v>
      </c>
      <c r="O37" s="451">
        <v>317960.65223814087</v>
      </c>
      <c r="P37" s="451">
        <v>330253.38387785183</v>
      </c>
      <c r="Q37" s="451">
        <v>329234.85748100642</v>
      </c>
      <c r="R37" s="451">
        <v>342156.07618066052</v>
      </c>
      <c r="S37" s="451">
        <v>373400.02703902748</v>
      </c>
      <c r="T37" s="452">
        <v>394518.03202612518</v>
      </c>
      <c r="U37" s="406" t="s">
        <v>471</v>
      </c>
      <c r="V37" s="223"/>
      <c r="W37" s="223"/>
      <c r="X37" s="223"/>
      <c r="Y37" s="223"/>
      <c r="Z37" s="223"/>
      <c r="AA37" s="223"/>
      <c r="AB37" s="223"/>
      <c r="AC37" s="223"/>
      <c r="AD37" s="223"/>
      <c r="AE37" s="223"/>
      <c r="AF37" s="223"/>
      <c r="AG37" s="223"/>
      <c r="AH37" s="223"/>
      <c r="AI37" s="223"/>
    </row>
    <row r="38" spans="2:35" s="225" customFormat="1" ht="26.1" customHeight="1" x14ac:dyDescent="0.2">
      <c r="B38" s="405" t="s">
        <v>253</v>
      </c>
      <c r="C38" s="524">
        <v>16004.264191939998</v>
      </c>
      <c r="D38" s="524">
        <v>28966.603081900001</v>
      </c>
      <c r="E38" s="524">
        <v>29788.769837719999</v>
      </c>
      <c r="F38" s="524">
        <v>44135.871067149994</v>
      </c>
      <c r="G38" s="524">
        <v>71793.175011700005</v>
      </c>
      <c r="H38" s="524">
        <v>148802.33458127998</v>
      </c>
      <c r="I38" s="453">
        <v>69463.038762339987</v>
      </c>
      <c r="J38" s="451">
        <v>71345.828919660009</v>
      </c>
      <c r="K38" s="451">
        <v>67620.560783869994</v>
      </c>
      <c r="L38" s="451">
        <v>75181.883132559989</v>
      </c>
      <c r="M38" s="451">
        <v>76508.297136089997</v>
      </c>
      <c r="N38" s="451">
        <v>83019.121136909991</v>
      </c>
      <c r="O38" s="451">
        <v>83129.085354680006</v>
      </c>
      <c r="P38" s="451">
        <v>90324.342897970026</v>
      </c>
      <c r="Q38" s="451">
        <v>86477.009641769997</v>
      </c>
      <c r="R38" s="451">
        <v>96224.913270089979</v>
      </c>
      <c r="S38" s="451">
        <v>127868.90164695999</v>
      </c>
      <c r="T38" s="452">
        <v>148802.33458127998</v>
      </c>
      <c r="U38" s="406" t="s">
        <v>439</v>
      </c>
      <c r="V38" s="223"/>
      <c r="W38" s="223"/>
      <c r="X38" s="223"/>
      <c r="Y38" s="223"/>
      <c r="Z38" s="223"/>
      <c r="AA38" s="223"/>
      <c r="AB38" s="223"/>
      <c r="AC38" s="223"/>
      <c r="AD38" s="223"/>
      <c r="AE38" s="223"/>
      <c r="AF38" s="223"/>
      <c r="AG38" s="223"/>
      <c r="AH38" s="223"/>
      <c r="AI38" s="223"/>
    </row>
    <row r="39" spans="2:35" s="225" customFormat="1" ht="26.1" customHeight="1" x14ac:dyDescent="0.2">
      <c r="B39" s="405" t="s">
        <v>254</v>
      </c>
      <c r="C39" s="524">
        <v>79630.661787440855</v>
      </c>
      <c r="D39" s="524">
        <v>169800.2861079289</v>
      </c>
      <c r="E39" s="524">
        <v>213857.17405248759</v>
      </c>
      <c r="F39" s="524">
        <v>219448.708564584</v>
      </c>
      <c r="G39" s="524">
        <v>209325.90707060174</v>
      </c>
      <c r="H39" s="524">
        <v>215204.24320591314</v>
      </c>
      <c r="I39" s="453">
        <v>215497.91258885452</v>
      </c>
      <c r="J39" s="451">
        <v>211845.96620751606</v>
      </c>
      <c r="K39" s="451">
        <v>208863.70242394699</v>
      </c>
      <c r="L39" s="451">
        <v>206854.65990332898</v>
      </c>
      <c r="M39" s="451">
        <v>208896.40302557085</v>
      </c>
      <c r="N39" s="451">
        <v>207736.20261387571</v>
      </c>
      <c r="O39" s="451">
        <v>204847.11783713356</v>
      </c>
      <c r="P39" s="451">
        <v>208201.04613703396</v>
      </c>
      <c r="Q39" s="451">
        <v>210445.10420672994</v>
      </c>
      <c r="R39" s="451">
        <v>213673.51652332692</v>
      </c>
      <c r="S39" s="451">
        <v>215480.18083578863</v>
      </c>
      <c r="T39" s="452">
        <v>215204.24320591314</v>
      </c>
      <c r="U39" s="406" t="s">
        <v>440</v>
      </c>
      <c r="V39" s="223"/>
      <c r="W39" s="223"/>
      <c r="X39" s="223"/>
      <c r="Y39" s="223"/>
      <c r="Z39" s="223"/>
      <c r="AA39" s="223"/>
      <c r="AB39" s="223"/>
      <c r="AC39" s="223"/>
      <c r="AD39" s="223"/>
      <c r="AE39" s="223"/>
      <c r="AF39" s="223"/>
      <c r="AG39" s="223"/>
      <c r="AH39" s="223"/>
      <c r="AI39" s="223"/>
    </row>
    <row r="40" spans="2:35" s="225" customFormat="1" ht="26.1" customHeight="1" x14ac:dyDescent="0.2">
      <c r="B40" s="405" t="s">
        <v>255</v>
      </c>
      <c r="C40" s="524">
        <v>17605.971481922163</v>
      </c>
      <c r="D40" s="524">
        <v>18934.062343111658</v>
      </c>
      <c r="E40" s="524">
        <v>18463.354146604997</v>
      </c>
      <c r="F40" s="524">
        <v>19372.152862247509</v>
      </c>
      <c r="G40" s="524">
        <v>22073.140873836139</v>
      </c>
      <c r="H40" s="524">
        <v>30511.454238932063</v>
      </c>
      <c r="I40" s="453">
        <v>24493.573469213261</v>
      </c>
      <c r="J40" s="451">
        <v>25934.205441408096</v>
      </c>
      <c r="K40" s="451">
        <v>26340.580935850769</v>
      </c>
      <c r="L40" s="451">
        <v>33207.790571454774</v>
      </c>
      <c r="M40" s="451">
        <v>32262.315007564797</v>
      </c>
      <c r="N40" s="451">
        <v>29936.878098143421</v>
      </c>
      <c r="O40" s="451">
        <v>29984.449046327314</v>
      </c>
      <c r="P40" s="451">
        <v>31727.994842847882</v>
      </c>
      <c r="Q40" s="451">
        <v>32312.743632506437</v>
      </c>
      <c r="R40" s="451">
        <v>32257.646387243636</v>
      </c>
      <c r="S40" s="451">
        <v>30050.944556278879</v>
      </c>
      <c r="T40" s="452">
        <v>30511.454238932063</v>
      </c>
      <c r="U40" s="406" t="s">
        <v>469</v>
      </c>
      <c r="V40" s="223"/>
      <c r="W40" s="223"/>
      <c r="X40" s="223"/>
      <c r="Y40" s="223"/>
      <c r="Z40" s="223"/>
      <c r="AA40" s="223"/>
      <c r="AB40" s="223"/>
      <c r="AC40" s="223"/>
      <c r="AD40" s="223"/>
      <c r="AE40" s="223"/>
      <c r="AF40" s="223"/>
      <c r="AG40" s="223"/>
      <c r="AH40" s="223"/>
      <c r="AI40" s="223"/>
    </row>
    <row r="41" spans="2:35" s="225" customFormat="1" ht="26.1" customHeight="1" x14ac:dyDescent="0.2">
      <c r="B41" s="405" t="s">
        <v>252</v>
      </c>
      <c r="C41" s="524">
        <v>2844.5398593023406</v>
      </c>
      <c r="D41" s="524">
        <v>5703.6715807156888</v>
      </c>
      <c r="E41" s="524">
        <v>10661.126429696902</v>
      </c>
      <c r="F41" s="524">
        <v>12950.652640112385</v>
      </c>
      <c r="G41" s="524">
        <v>13154.30067228975</v>
      </c>
      <c r="H41" s="524">
        <v>13886.510148978179</v>
      </c>
      <c r="I41" s="453">
        <v>13452.870366411838</v>
      </c>
      <c r="J41" s="451">
        <v>13125.811318937471</v>
      </c>
      <c r="K41" s="451">
        <v>13083.959234302105</v>
      </c>
      <c r="L41" s="451">
        <v>13023.285378492921</v>
      </c>
      <c r="M41" s="451">
        <v>13170.56440174799</v>
      </c>
      <c r="N41" s="451">
        <v>13074.986685930024</v>
      </c>
      <c r="O41" s="451">
        <v>13361.796331898429</v>
      </c>
      <c r="P41" s="451">
        <v>13040.091389908794</v>
      </c>
      <c r="Q41" s="451">
        <v>13287.799583457861</v>
      </c>
      <c r="R41" s="451">
        <v>13675.688294509966</v>
      </c>
      <c r="S41" s="451">
        <v>13573.43759039072</v>
      </c>
      <c r="T41" s="452">
        <v>13886.510148978179</v>
      </c>
      <c r="U41" s="406" t="s">
        <v>461</v>
      </c>
      <c r="V41" s="223"/>
      <c r="W41" s="223"/>
      <c r="X41" s="223"/>
      <c r="Y41" s="223"/>
      <c r="Z41" s="223"/>
      <c r="AA41" s="223"/>
      <c r="AB41" s="223"/>
      <c r="AC41" s="223"/>
      <c r="AD41" s="223"/>
      <c r="AE41" s="223"/>
      <c r="AF41" s="223"/>
      <c r="AG41" s="223"/>
      <c r="AH41" s="223"/>
      <c r="AI41" s="223"/>
    </row>
    <row r="42" spans="2:35" s="225" customFormat="1" ht="15" customHeight="1" x14ac:dyDescent="0.2">
      <c r="B42" s="405"/>
      <c r="C42" s="524"/>
      <c r="D42" s="524"/>
      <c r="E42" s="524"/>
      <c r="F42" s="524"/>
      <c r="G42" s="524"/>
      <c r="H42" s="524"/>
      <c r="I42" s="453"/>
      <c r="J42" s="451"/>
      <c r="K42" s="451"/>
      <c r="L42" s="451"/>
      <c r="M42" s="451"/>
      <c r="N42" s="451"/>
      <c r="O42" s="451"/>
      <c r="P42" s="451"/>
      <c r="Q42" s="451"/>
      <c r="R42" s="451"/>
      <c r="S42" s="451"/>
      <c r="T42" s="452"/>
      <c r="U42" s="404"/>
      <c r="V42" s="223"/>
      <c r="W42" s="223"/>
      <c r="X42" s="223"/>
      <c r="Y42" s="223"/>
      <c r="Z42" s="223"/>
      <c r="AA42" s="223"/>
      <c r="AB42" s="223"/>
      <c r="AC42" s="223"/>
      <c r="AD42" s="223"/>
      <c r="AE42" s="223"/>
      <c r="AF42" s="223"/>
      <c r="AG42" s="223"/>
      <c r="AH42" s="223"/>
      <c r="AI42" s="223"/>
    </row>
    <row r="43" spans="2:35" s="220" customFormat="1" ht="26.1" customHeight="1" x14ac:dyDescent="0.2">
      <c r="B43" s="304" t="s">
        <v>152</v>
      </c>
      <c r="C43" s="521">
        <v>531844.55750874919</v>
      </c>
      <c r="D43" s="521">
        <v>455078.00754350738</v>
      </c>
      <c r="E43" s="521">
        <v>496075.77008140809</v>
      </c>
      <c r="F43" s="521">
        <v>493355.26828856475</v>
      </c>
      <c r="G43" s="521">
        <v>1338594.0044388738</v>
      </c>
      <c r="H43" s="521">
        <v>2610074.9458636316</v>
      </c>
      <c r="I43" s="456">
        <v>1380868.3186742233</v>
      </c>
      <c r="J43" s="454">
        <v>1415411.8392897877</v>
      </c>
      <c r="K43" s="454">
        <v>1479176.1574067704</v>
      </c>
      <c r="L43" s="454">
        <v>2945952.6671649013</v>
      </c>
      <c r="M43" s="454">
        <v>2895306.2920220331</v>
      </c>
      <c r="N43" s="454">
        <v>2754894.5318630105</v>
      </c>
      <c r="O43" s="454">
        <v>2773761.0280922321</v>
      </c>
      <c r="P43" s="454">
        <v>2741023.7840301255</v>
      </c>
      <c r="Q43" s="454">
        <v>2679339.4798292038</v>
      </c>
      <c r="R43" s="454">
        <v>2693756.1410644725</v>
      </c>
      <c r="S43" s="454">
        <v>2640274.8632505019</v>
      </c>
      <c r="T43" s="455">
        <v>2610074.9458636316</v>
      </c>
      <c r="U43" s="238" t="s">
        <v>695</v>
      </c>
      <c r="V43" s="223"/>
      <c r="W43" s="223"/>
      <c r="X43" s="223"/>
      <c r="Y43" s="223"/>
      <c r="Z43" s="223"/>
      <c r="AA43" s="223"/>
      <c r="AB43" s="223"/>
      <c r="AC43" s="223"/>
      <c r="AD43" s="223"/>
      <c r="AE43" s="223"/>
      <c r="AF43" s="223"/>
      <c r="AG43" s="223"/>
      <c r="AH43" s="223"/>
      <c r="AI43" s="223"/>
    </row>
    <row r="44" spans="2:35" s="225" customFormat="1" ht="12" customHeight="1" x14ac:dyDescent="0.2">
      <c r="B44" s="303"/>
      <c r="C44" s="524"/>
      <c r="D44" s="524"/>
      <c r="E44" s="524"/>
      <c r="F44" s="524"/>
      <c r="G44" s="524"/>
      <c r="H44" s="524"/>
      <c r="I44" s="453"/>
      <c r="J44" s="451"/>
      <c r="K44" s="451"/>
      <c r="L44" s="451"/>
      <c r="M44" s="451"/>
      <c r="N44" s="451"/>
      <c r="O44" s="451"/>
      <c r="P44" s="451"/>
      <c r="Q44" s="451"/>
      <c r="R44" s="451"/>
      <c r="S44" s="451"/>
      <c r="T44" s="452"/>
      <c r="U44" s="404"/>
      <c r="V44" s="223"/>
      <c r="W44" s="223"/>
      <c r="X44" s="223"/>
      <c r="Y44" s="223"/>
      <c r="Z44" s="223"/>
      <c r="AA44" s="223"/>
      <c r="AB44" s="223"/>
      <c r="AC44" s="223"/>
      <c r="AD44" s="223"/>
      <c r="AE44" s="223"/>
      <c r="AF44" s="223"/>
      <c r="AG44" s="223"/>
      <c r="AH44" s="223"/>
      <c r="AI44" s="223"/>
    </row>
    <row r="45" spans="2:35" s="220" customFormat="1" ht="26.1" customHeight="1" x14ac:dyDescent="0.2">
      <c r="B45" s="303" t="s">
        <v>411</v>
      </c>
      <c r="C45" s="521">
        <v>299534.56490712048</v>
      </c>
      <c r="D45" s="521">
        <v>260271.24478651534</v>
      </c>
      <c r="E45" s="521">
        <v>278847.99644702452</v>
      </c>
      <c r="F45" s="521">
        <v>303058.27465791232</v>
      </c>
      <c r="G45" s="521">
        <v>910007.09082955273</v>
      </c>
      <c r="H45" s="521">
        <v>1883083.4054279181</v>
      </c>
      <c r="I45" s="456">
        <v>948343.62726478744</v>
      </c>
      <c r="J45" s="454">
        <v>981421.99888731528</v>
      </c>
      <c r="K45" s="454">
        <v>1047787.4842780567</v>
      </c>
      <c r="L45" s="454">
        <v>2083341.3190438731</v>
      </c>
      <c r="M45" s="454">
        <v>2036137.3498713756</v>
      </c>
      <c r="N45" s="454">
        <v>1925105.088253567</v>
      </c>
      <c r="O45" s="454">
        <v>1940147.3324681306</v>
      </c>
      <c r="P45" s="454">
        <v>1914866.4327778167</v>
      </c>
      <c r="Q45" s="454">
        <v>1862570.1155142714</v>
      </c>
      <c r="R45" s="454">
        <v>1882880.75148172</v>
      </c>
      <c r="S45" s="454">
        <v>1863079.2835429097</v>
      </c>
      <c r="T45" s="455">
        <v>1883083.4054279181</v>
      </c>
      <c r="U45" s="404" t="s">
        <v>415</v>
      </c>
      <c r="V45" s="223"/>
      <c r="W45" s="223"/>
      <c r="X45" s="223"/>
      <c r="Y45" s="223"/>
      <c r="Z45" s="223"/>
      <c r="AA45" s="223"/>
      <c r="AB45" s="223"/>
      <c r="AC45" s="223"/>
      <c r="AD45" s="223"/>
      <c r="AE45" s="223"/>
      <c r="AF45" s="223"/>
      <c r="AG45" s="223"/>
      <c r="AH45" s="223"/>
      <c r="AI45" s="223"/>
    </row>
    <row r="46" spans="2:35" s="220" customFormat="1" ht="26.1" customHeight="1" x14ac:dyDescent="0.2">
      <c r="B46" s="303" t="s">
        <v>428</v>
      </c>
      <c r="C46" s="521">
        <v>398.4401914069</v>
      </c>
      <c r="D46" s="521">
        <v>378.80827434090003</v>
      </c>
      <c r="E46" s="521">
        <v>2281.1944732659999</v>
      </c>
      <c r="F46" s="521">
        <v>297.39125213999995</v>
      </c>
      <c r="G46" s="521">
        <v>4972.8986717899998</v>
      </c>
      <c r="H46" s="521">
        <v>3486.273105012001</v>
      </c>
      <c r="I46" s="456">
        <v>4958.5970786200005</v>
      </c>
      <c r="J46" s="454">
        <v>5190.1069611099992</v>
      </c>
      <c r="K46" s="454">
        <v>5280.0273243500014</v>
      </c>
      <c r="L46" s="454">
        <v>10519.24238243</v>
      </c>
      <c r="M46" s="454">
        <v>13527.996694649999</v>
      </c>
      <c r="N46" s="454">
        <v>9688.4001275799983</v>
      </c>
      <c r="O46" s="454">
        <v>6483.6252353900009</v>
      </c>
      <c r="P46" s="454">
        <v>6747.1538839699997</v>
      </c>
      <c r="Q46" s="454">
        <v>3644.9594680499999</v>
      </c>
      <c r="R46" s="454">
        <v>30550.956195230003</v>
      </c>
      <c r="S46" s="454">
        <v>29876.277189280001</v>
      </c>
      <c r="T46" s="455">
        <v>3486.273105012001</v>
      </c>
      <c r="U46" s="404" t="s">
        <v>472</v>
      </c>
      <c r="V46" s="223"/>
      <c r="W46" s="223"/>
      <c r="X46" s="223"/>
      <c r="Y46" s="223"/>
      <c r="Z46" s="223"/>
      <c r="AA46" s="223"/>
      <c r="AB46" s="223"/>
      <c r="AC46" s="223"/>
      <c r="AD46" s="223"/>
      <c r="AE46" s="223"/>
      <c r="AF46" s="223"/>
      <c r="AG46" s="223"/>
      <c r="AH46" s="223"/>
      <c r="AI46" s="223"/>
    </row>
    <row r="47" spans="2:35" s="225" customFormat="1" ht="26.1" customHeight="1" x14ac:dyDescent="0.2">
      <c r="B47" s="405" t="s">
        <v>249</v>
      </c>
      <c r="C47" s="524">
        <v>1.7616658899999997</v>
      </c>
      <c r="D47" s="524">
        <v>1.6833586999999999</v>
      </c>
      <c r="E47" s="524">
        <v>1.60354551</v>
      </c>
      <c r="F47" s="524">
        <v>1.5594232699999999</v>
      </c>
      <c r="G47" s="524">
        <v>4.7629216299999992</v>
      </c>
      <c r="H47" s="524">
        <v>8.8405567400000002</v>
      </c>
      <c r="I47" s="453">
        <v>4.7367604400000003</v>
      </c>
      <c r="J47" s="451">
        <v>4.7125877500000009</v>
      </c>
      <c r="K47" s="451">
        <v>4.5695401000000002</v>
      </c>
      <c r="L47" s="451">
        <v>9.47004102</v>
      </c>
      <c r="M47" s="451">
        <v>9.52074775</v>
      </c>
      <c r="N47" s="451">
        <v>9.3033799299999984</v>
      </c>
      <c r="O47" s="451">
        <v>9.2538228000000018</v>
      </c>
      <c r="P47" s="451">
        <v>9.2269159199999997</v>
      </c>
      <c r="Q47" s="451">
        <v>9.0567438899999999</v>
      </c>
      <c r="R47" s="451">
        <v>9.0208576900000015</v>
      </c>
      <c r="S47" s="451">
        <v>8.8296510700000006</v>
      </c>
      <c r="T47" s="452">
        <v>8.8405567400000002</v>
      </c>
      <c r="U47" s="406" t="s">
        <v>412</v>
      </c>
      <c r="V47" s="223"/>
      <c r="W47" s="223"/>
      <c r="X47" s="223"/>
      <c r="Y47" s="223"/>
      <c r="Z47" s="223"/>
      <c r="AA47" s="223"/>
      <c r="AB47" s="223"/>
      <c r="AC47" s="223"/>
      <c r="AD47" s="223"/>
      <c r="AE47" s="223"/>
      <c r="AF47" s="223"/>
      <c r="AG47" s="223"/>
      <c r="AH47" s="223"/>
      <c r="AI47" s="223"/>
    </row>
    <row r="48" spans="2:35" s="225" customFormat="1" ht="26.1" customHeight="1" x14ac:dyDescent="0.2">
      <c r="B48" s="405" t="s">
        <v>250</v>
      </c>
      <c r="C48" s="524">
        <v>396.67852551689998</v>
      </c>
      <c r="D48" s="524">
        <v>377.12491564090004</v>
      </c>
      <c r="E48" s="524">
        <v>2279.5909277559999</v>
      </c>
      <c r="F48" s="524">
        <v>293.3621139899999</v>
      </c>
      <c r="G48" s="524">
        <v>4961.01397765</v>
      </c>
      <c r="H48" s="524">
        <v>3463.2341573720009</v>
      </c>
      <c r="I48" s="453">
        <v>4946.7403072800007</v>
      </c>
      <c r="J48" s="451">
        <v>5178.2760614599993</v>
      </c>
      <c r="K48" s="451">
        <v>5268.3455788800011</v>
      </c>
      <c r="L48" s="451">
        <v>10495.540540030001</v>
      </c>
      <c r="M48" s="451">
        <v>13504.244719279999</v>
      </c>
      <c r="N48" s="451">
        <v>9664.8736158999982</v>
      </c>
      <c r="O48" s="451">
        <v>6460.1516841000002</v>
      </c>
      <c r="P48" s="451">
        <v>6723.7100023900002</v>
      </c>
      <c r="Q48" s="451">
        <v>3621.6924369200001</v>
      </c>
      <c r="R48" s="451">
        <v>30527.727029290003</v>
      </c>
      <c r="S48" s="451">
        <v>29853.245423390003</v>
      </c>
      <c r="T48" s="452">
        <v>3463.2341573720009</v>
      </c>
      <c r="U48" s="406" t="s">
        <v>464</v>
      </c>
      <c r="V48" s="223"/>
      <c r="W48" s="223"/>
      <c r="X48" s="223"/>
      <c r="Y48" s="223"/>
      <c r="Z48" s="223"/>
      <c r="AA48" s="223"/>
      <c r="AB48" s="223"/>
      <c r="AC48" s="223"/>
      <c r="AD48" s="223"/>
      <c r="AE48" s="223"/>
      <c r="AF48" s="223"/>
      <c r="AG48" s="223"/>
      <c r="AH48" s="223"/>
      <c r="AI48" s="223"/>
    </row>
    <row r="49" spans="2:35" s="225" customFormat="1" ht="26.1" customHeight="1" x14ac:dyDescent="0.2">
      <c r="B49" s="405" t="s">
        <v>251</v>
      </c>
      <c r="C49" s="524">
        <v>0</v>
      </c>
      <c r="D49" s="524">
        <v>0</v>
      </c>
      <c r="E49" s="524">
        <v>0</v>
      </c>
      <c r="F49" s="524">
        <v>2.4697148800000002</v>
      </c>
      <c r="G49" s="524">
        <v>7.1217725099999996</v>
      </c>
      <c r="H49" s="524">
        <v>14.198390899999998</v>
      </c>
      <c r="I49" s="453">
        <v>7.1200109000000005</v>
      </c>
      <c r="J49" s="451">
        <v>7.1183119000000001</v>
      </c>
      <c r="K49" s="451">
        <v>7.1122053700000007</v>
      </c>
      <c r="L49" s="451">
        <v>14.23180138</v>
      </c>
      <c r="M49" s="451">
        <v>14.23122762</v>
      </c>
      <c r="N49" s="451">
        <v>14.223131749999999</v>
      </c>
      <c r="O49" s="451">
        <v>14.21972849</v>
      </c>
      <c r="P49" s="451">
        <v>14.21696566</v>
      </c>
      <c r="Q49" s="451">
        <v>14.210287240000001</v>
      </c>
      <c r="R49" s="451">
        <v>14.20830825</v>
      </c>
      <c r="S49" s="451">
        <v>14.20211482</v>
      </c>
      <c r="T49" s="452">
        <v>14.198390899999998</v>
      </c>
      <c r="U49" s="406" t="s">
        <v>468</v>
      </c>
      <c r="V49" s="223"/>
      <c r="W49" s="223"/>
      <c r="X49" s="223"/>
      <c r="Y49" s="223"/>
      <c r="Z49" s="223"/>
      <c r="AA49" s="223"/>
      <c r="AB49" s="223"/>
      <c r="AC49" s="223"/>
      <c r="AD49" s="223"/>
      <c r="AE49" s="223"/>
      <c r="AF49" s="223"/>
      <c r="AG49" s="223"/>
      <c r="AH49" s="223"/>
      <c r="AI49" s="223"/>
    </row>
    <row r="50" spans="2:35" s="220" customFormat="1" ht="26.1" customHeight="1" x14ac:dyDescent="0.2">
      <c r="B50" s="303" t="s">
        <v>429</v>
      </c>
      <c r="C50" s="521">
        <v>299136.12471571361</v>
      </c>
      <c r="D50" s="521">
        <v>259892.43651217443</v>
      </c>
      <c r="E50" s="521">
        <v>276566.8019737585</v>
      </c>
      <c r="F50" s="521">
        <v>302760.88340577233</v>
      </c>
      <c r="G50" s="521">
        <v>905034.19215776271</v>
      </c>
      <c r="H50" s="521">
        <v>1879597.1323229061</v>
      </c>
      <c r="I50" s="456">
        <v>943385.03018616745</v>
      </c>
      <c r="J50" s="454">
        <v>976231.89192620525</v>
      </c>
      <c r="K50" s="454">
        <v>1042507.4569537067</v>
      </c>
      <c r="L50" s="454">
        <v>2072822.0766614431</v>
      </c>
      <c r="M50" s="454">
        <v>2022609.3531767256</v>
      </c>
      <c r="N50" s="454">
        <v>1915416.6881259871</v>
      </c>
      <c r="O50" s="454">
        <v>1933663.7072327407</v>
      </c>
      <c r="P50" s="454">
        <v>1908119.2788938466</v>
      </c>
      <c r="Q50" s="454">
        <v>1858925.1560462215</v>
      </c>
      <c r="R50" s="454">
        <v>1852329.7952864901</v>
      </c>
      <c r="S50" s="454">
        <v>1833203.0063536298</v>
      </c>
      <c r="T50" s="455">
        <v>1879597.1323229061</v>
      </c>
      <c r="U50" s="404" t="s">
        <v>473</v>
      </c>
      <c r="V50" s="223"/>
      <c r="W50" s="223"/>
      <c r="X50" s="223"/>
      <c r="Y50" s="223"/>
      <c r="Z50" s="223"/>
      <c r="AA50" s="223"/>
      <c r="AB50" s="223"/>
      <c r="AC50" s="223"/>
      <c r="AD50" s="223"/>
      <c r="AE50" s="223"/>
      <c r="AF50" s="223"/>
      <c r="AG50" s="223"/>
      <c r="AH50" s="223"/>
      <c r="AI50" s="223"/>
    </row>
    <row r="51" spans="2:35" s="225" customFormat="1" ht="26.1" customHeight="1" x14ac:dyDescent="0.2">
      <c r="B51" s="405" t="s">
        <v>248</v>
      </c>
      <c r="C51" s="524">
        <v>272024.26078718546</v>
      </c>
      <c r="D51" s="524">
        <v>232672.60328338883</v>
      </c>
      <c r="E51" s="524">
        <v>243954.8650039263</v>
      </c>
      <c r="F51" s="524">
        <v>262847.54272020754</v>
      </c>
      <c r="G51" s="524">
        <v>813461.94865116396</v>
      </c>
      <c r="H51" s="524">
        <v>1723180.4705728851</v>
      </c>
      <c r="I51" s="453">
        <v>797611.95470523031</v>
      </c>
      <c r="J51" s="451">
        <v>880110.42646901472</v>
      </c>
      <c r="K51" s="451">
        <v>940312.29859992408</v>
      </c>
      <c r="L51" s="451">
        <v>1876897.0350858967</v>
      </c>
      <c r="M51" s="451">
        <v>1820194.7845733878</v>
      </c>
      <c r="N51" s="451">
        <v>1713061.5399467587</v>
      </c>
      <c r="O51" s="451">
        <v>1711872.4981286358</v>
      </c>
      <c r="P51" s="451">
        <v>1668072.5718006543</v>
      </c>
      <c r="Q51" s="451">
        <v>1626594.8183847386</v>
      </c>
      <c r="R51" s="451">
        <v>1642234.0551320028</v>
      </c>
      <c r="S51" s="451">
        <v>1624507.2918822335</v>
      </c>
      <c r="T51" s="452">
        <v>1723180.4705728851</v>
      </c>
      <c r="U51" s="406" t="s">
        <v>471</v>
      </c>
      <c r="V51" s="223"/>
      <c r="W51" s="223"/>
      <c r="X51" s="223"/>
      <c r="Y51" s="223"/>
      <c r="Z51" s="223"/>
      <c r="AA51" s="223"/>
      <c r="AB51" s="223"/>
      <c r="AC51" s="223"/>
      <c r="AD51" s="223"/>
      <c r="AE51" s="223"/>
      <c r="AF51" s="223"/>
      <c r="AG51" s="223"/>
      <c r="AH51" s="223"/>
      <c r="AI51" s="223"/>
    </row>
    <row r="52" spans="2:35" s="225" customFormat="1" ht="26.1" customHeight="1" x14ac:dyDescent="0.2">
      <c r="B52" s="405" t="s">
        <v>253</v>
      </c>
      <c r="C52" s="524">
        <v>104704.38398379489</v>
      </c>
      <c r="D52" s="524">
        <v>95767.469473536345</v>
      </c>
      <c r="E52" s="524">
        <v>118582.42089959433</v>
      </c>
      <c r="F52" s="524">
        <v>150417.9080552338</v>
      </c>
      <c r="G52" s="524">
        <v>481221.40232144378</v>
      </c>
      <c r="H52" s="524">
        <v>978918.57289362908</v>
      </c>
      <c r="I52" s="453">
        <v>466126.94177252799</v>
      </c>
      <c r="J52" s="451">
        <v>550339.36612827471</v>
      </c>
      <c r="K52" s="451">
        <v>571690.50615216861</v>
      </c>
      <c r="L52" s="451">
        <v>1091858.3118476178</v>
      </c>
      <c r="M52" s="451">
        <v>1085803.4975422437</v>
      </c>
      <c r="N52" s="451">
        <v>994607.04766666936</v>
      </c>
      <c r="O52" s="451">
        <v>1059882.4827118313</v>
      </c>
      <c r="P52" s="451">
        <v>1047451.1513829407</v>
      </c>
      <c r="Q52" s="451">
        <v>1008734.0653959811</v>
      </c>
      <c r="R52" s="451">
        <v>1004989.9411209192</v>
      </c>
      <c r="S52" s="451">
        <v>953150.00404967193</v>
      </c>
      <c r="T52" s="452">
        <v>978918.57289362908</v>
      </c>
      <c r="U52" s="406" t="s">
        <v>439</v>
      </c>
      <c r="V52" s="223"/>
      <c r="W52" s="223"/>
      <c r="X52" s="223"/>
      <c r="Y52" s="223"/>
      <c r="Z52" s="223"/>
      <c r="AA52" s="223"/>
      <c r="AB52" s="223"/>
      <c r="AC52" s="223"/>
      <c r="AD52" s="223"/>
      <c r="AE52" s="223"/>
      <c r="AF52" s="223"/>
      <c r="AG52" s="223"/>
      <c r="AH52" s="223"/>
      <c r="AI52" s="223"/>
    </row>
    <row r="53" spans="2:35" s="225" customFormat="1" ht="26.1" customHeight="1" x14ac:dyDescent="0.2">
      <c r="B53" s="405" t="s">
        <v>254</v>
      </c>
      <c r="C53" s="524">
        <v>162189.04347470345</v>
      </c>
      <c r="D53" s="524">
        <v>133100.19093161201</v>
      </c>
      <c r="E53" s="524">
        <v>120680.28422245856</v>
      </c>
      <c r="F53" s="524">
        <v>103728.27752684534</v>
      </c>
      <c r="G53" s="524">
        <v>298813.81812274415</v>
      </c>
      <c r="H53" s="524">
        <v>679254.59790056059</v>
      </c>
      <c r="I53" s="453">
        <v>293918.00206524448</v>
      </c>
      <c r="J53" s="451">
        <v>291857.66442765301</v>
      </c>
      <c r="K53" s="451">
        <v>308333.22959273675</v>
      </c>
      <c r="L53" s="451">
        <v>625712.07749451732</v>
      </c>
      <c r="M53" s="451">
        <v>601721.64687612851</v>
      </c>
      <c r="N53" s="451">
        <v>607469.28716182127</v>
      </c>
      <c r="O53" s="451">
        <v>579148.59025753348</v>
      </c>
      <c r="P53" s="451">
        <v>541515.17456605227</v>
      </c>
      <c r="Q53" s="451">
        <v>543056.69666612439</v>
      </c>
      <c r="R53" s="451">
        <v>562653.90132768825</v>
      </c>
      <c r="S53" s="451">
        <v>597555.71663354977</v>
      </c>
      <c r="T53" s="452">
        <v>679254.59790056059</v>
      </c>
      <c r="U53" s="406" t="s">
        <v>440</v>
      </c>
      <c r="V53" s="223"/>
      <c r="W53" s="223"/>
      <c r="X53" s="223"/>
      <c r="Y53" s="223"/>
      <c r="Z53" s="223"/>
      <c r="AA53" s="223"/>
      <c r="AB53" s="223"/>
      <c r="AC53" s="223"/>
      <c r="AD53" s="223"/>
      <c r="AE53" s="223"/>
      <c r="AF53" s="223"/>
      <c r="AG53" s="223"/>
      <c r="AH53" s="223"/>
      <c r="AI53" s="223"/>
    </row>
    <row r="54" spans="2:35" s="225" customFormat="1" ht="26.1" customHeight="1" x14ac:dyDescent="0.2">
      <c r="B54" s="405" t="s">
        <v>255</v>
      </c>
      <c r="C54" s="524">
        <v>5130.8333286870993</v>
      </c>
      <c r="D54" s="524">
        <v>3804.9428782404998</v>
      </c>
      <c r="E54" s="524">
        <v>4692.159881873401</v>
      </c>
      <c r="F54" s="524">
        <v>8701.3571381284019</v>
      </c>
      <c r="G54" s="524">
        <v>33426.728206976004</v>
      </c>
      <c r="H54" s="524">
        <v>65007.299778695407</v>
      </c>
      <c r="I54" s="453">
        <v>37567.0108674578</v>
      </c>
      <c r="J54" s="451">
        <v>37913.395913087013</v>
      </c>
      <c r="K54" s="451">
        <v>60288.562855018601</v>
      </c>
      <c r="L54" s="451">
        <v>159326.64574376136</v>
      </c>
      <c r="M54" s="451">
        <v>132669.64015501563</v>
      </c>
      <c r="N54" s="451">
        <v>110985.20511826799</v>
      </c>
      <c r="O54" s="451">
        <v>72841.425159270992</v>
      </c>
      <c r="P54" s="451">
        <v>79106.245851661399</v>
      </c>
      <c r="Q54" s="451">
        <v>74804.056322633201</v>
      </c>
      <c r="R54" s="451">
        <v>74590.212683395192</v>
      </c>
      <c r="S54" s="451">
        <v>73801.5711990118</v>
      </c>
      <c r="T54" s="452">
        <v>65007.299778695407</v>
      </c>
      <c r="U54" s="406" t="s">
        <v>469</v>
      </c>
      <c r="V54" s="223"/>
      <c r="W54" s="223"/>
      <c r="X54" s="223"/>
      <c r="Y54" s="223"/>
      <c r="Z54" s="223"/>
      <c r="AA54" s="223"/>
      <c r="AB54" s="223"/>
      <c r="AC54" s="223"/>
      <c r="AD54" s="223"/>
      <c r="AE54" s="223"/>
      <c r="AF54" s="223"/>
      <c r="AG54" s="223"/>
      <c r="AH54" s="223"/>
      <c r="AI54" s="223"/>
    </row>
    <row r="55" spans="2:35" s="225" customFormat="1" ht="26.1" customHeight="1" x14ac:dyDescent="0.2">
      <c r="B55" s="405" t="s">
        <v>252</v>
      </c>
      <c r="C55" s="524">
        <v>27111.863928528153</v>
      </c>
      <c r="D55" s="524">
        <v>27219.833228785599</v>
      </c>
      <c r="E55" s="524">
        <v>32611.936969832193</v>
      </c>
      <c r="F55" s="524">
        <v>39913.340685564785</v>
      </c>
      <c r="G55" s="524">
        <v>91572.243506598752</v>
      </c>
      <c r="H55" s="524">
        <v>156416.6617500209</v>
      </c>
      <c r="I55" s="453">
        <v>145773.07548093717</v>
      </c>
      <c r="J55" s="451">
        <v>96121.465457190512</v>
      </c>
      <c r="K55" s="451">
        <v>102195.15835378258</v>
      </c>
      <c r="L55" s="451">
        <v>195925.04157554635</v>
      </c>
      <c r="M55" s="451">
        <v>202414.56860333771</v>
      </c>
      <c r="N55" s="451">
        <v>202355.14817922842</v>
      </c>
      <c r="O55" s="451">
        <v>221791.2091041049</v>
      </c>
      <c r="P55" s="451">
        <v>240046.70709319218</v>
      </c>
      <c r="Q55" s="451">
        <v>232330.33766148283</v>
      </c>
      <c r="R55" s="451">
        <v>210095.74015448723</v>
      </c>
      <c r="S55" s="451">
        <v>208695.71447139618</v>
      </c>
      <c r="T55" s="452">
        <v>156416.6617500209</v>
      </c>
      <c r="U55" s="406" t="s">
        <v>470</v>
      </c>
      <c r="V55" s="223"/>
      <c r="W55" s="223"/>
      <c r="X55" s="223"/>
      <c r="Y55" s="223"/>
      <c r="Z55" s="223"/>
      <c r="AA55" s="223"/>
      <c r="AB55" s="223"/>
      <c r="AC55" s="223"/>
      <c r="AD55" s="223"/>
      <c r="AE55" s="223"/>
      <c r="AF55" s="223"/>
      <c r="AG55" s="223"/>
      <c r="AH55" s="223"/>
      <c r="AI55" s="223"/>
    </row>
    <row r="56" spans="2:35" s="225" customFormat="1" ht="12" customHeight="1" x14ac:dyDescent="0.2">
      <c r="B56" s="303"/>
      <c r="C56" s="524"/>
      <c r="D56" s="524"/>
      <c r="E56" s="524"/>
      <c r="F56" s="524"/>
      <c r="G56" s="524"/>
      <c r="H56" s="524"/>
      <c r="I56" s="453"/>
      <c r="J56" s="451"/>
      <c r="K56" s="451"/>
      <c r="L56" s="451"/>
      <c r="M56" s="451"/>
      <c r="N56" s="451"/>
      <c r="O56" s="451"/>
      <c r="P56" s="451"/>
      <c r="Q56" s="451"/>
      <c r="R56" s="451"/>
      <c r="S56" s="451"/>
      <c r="T56" s="452"/>
      <c r="U56" s="404"/>
      <c r="V56" s="223"/>
      <c r="W56" s="223"/>
      <c r="X56" s="223"/>
      <c r="Y56" s="223"/>
      <c r="Z56" s="223"/>
      <c r="AA56" s="223"/>
      <c r="AB56" s="223"/>
      <c r="AC56" s="223"/>
      <c r="AD56" s="223"/>
      <c r="AE56" s="223"/>
      <c r="AF56" s="223"/>
      <c r="AG56" s="223"/>
      <c r="AH56" s="223"/>
      <c r="AI56" s="223"/>
    </row>
    <row r="57" spans="2:35" s="220" customFormat="1" ht="26.1" customHeight="1" x14ac:dyDescent="0.2">
      <c r="B57" s="303" t="s">
        <v>265</v>
      </c>
      <c r="C57" s="521">
        <v>14167.79620000101</v>
      </c>
      <c r="D57" s="521">
        <v>15797.925967172989</v>
      </c>
      <c r="E57" s="521">
        <v>18379.263866125992</v>
      </c>
      <c r="F57" s="521">
        <v>12528.508094889001</v>
      </c>
      <c r="G57" s="521">
        <v>33482.41616624302</v>
      </c>
      <c r="H57" s="521">
        <v>66088.208663773054</v>
      </c>
      <c r="I57" s="456">
        <v>33971.060480833999</v>
      </c>
      <c r="J57" s="454">
        <v>34580.034279383006</v>
      </c>
      <c r="K57" s="454">
        <v>33285.204243364999</v>
      </c>
      <c r="L57" s="454">
        <v>65868.444446193011</v>
      </c>
      <c r="M57" s="454">
        <v>67310.259190746961</v>
      </c>
      <c r="N57" s="454">
        <v>67864.609260325</v>
      </c>
      <c r="O57" s="454">
        <v>67443.652583272982</v>
      </c>
      <c r="P57" s="454">
        <v>65417.753463397938</v>
      </c>
      <c r="Q57" s="454">
        <v>67605.963408921016</v>
      </c>
      <c r="R57" s="454">
        <v>65837.96216243002</v>
      </c>
      <c r="S57" s="454">
        <v>65805.103267598985</v>
      </c>
      <c r="T57" s="455">
        <v>66088.208663773054</v>
      </c>
      <c r="U57" s="404" t="s">
        <v>416</v>
      </c>
      <c r="V57" s="223"/>
      <c r="W57" s="223"/>
      <c r="X57" s="223"/>
      <c r="Y57" s="223"/>
      <c r="Z57" s="223"/>
      <c r="AA57" s="223"/>
      <c r="AB57" s="223"/>
      <c r="AC57" s="223"/>
      <c r="AD57" s="223"/>
      <c r="AE57" s="223"/>
      <c r="AF57" s="223"/>
      <c r="AG57" s="223"/>
      <c r="AH57" s="223"/>
      <c r="AI57" s="223"/>
    </row>
    <row r="58" spans="2:35" s="225" customFormat="1" ht="26.1" customHeight="1" x14ac:dyDescent="0.2">
      <c r="B58" s="405" t="s">
        <v>270</v>
      </c>
      <c r="C58" s="524">
        <v>13596.01718473801</v>
      </c>
      <c r="D58" s="524">
        <v>15234.714385408988</v>
      </c>
      <c r="E58" s="524">
        <v>17474.071507381992</v>
      </c>
      <c r="F58" s="524">
        <v>11297.020241781001</v>
      </c>
      <c r="G58" s="524">
        <v>29870.88272522602</v>
      </c>
      <c r="H58" s="524">
        <v>59151.841440153046</v>
      </c>
      <c r="I58" s="453">
        <v>30377.124012661992</v>
      </c>
      <c r="J58" s="451">
        <v>30981.791897028012</v>
      </c>
      <c r="K58" s="451">
        <v>29669.827558974994</v>
      </c>
      <c r="L58" s="451">
        <v>58389.175259747004</v>
      </c>
      <c r="M58" s="451">
        <v>59843.692794040966</v>
      </c>
      <c r="N58" s="451">
        <v>60432.253345707002</v>
      </c>
      <c r="O58" s="451">
        <v>59971.974574701984</v>
      </c>
      <c r="P58" s="451">
        <v>58069.627088726927</v>
      </c>
      <c r="Q58" s="451">
        <v>60391.407849326009</v>
      </c>
      <c r="R58" s="451">
        <v>58631.394508148012</v>
      </c>
      <c r="S58" s="451">
        <v>58793.164348978979</v>
      </c>
      <c r="T58" s="452">
        <v>59151.841440153046</v>
      </c>
      <c r="U58" s="406" t="s">
        <v>417</v>
      </c>
      <c r="V58" s="223"/>
      <c r="W58" s="223"/>
      <c r="X58" s="223"/>
      <c r="Y58" s="223"/>
      <c r="Z58" s="223"/>
      <c r="AA58" s="223"/>
      <c r="AB58" s="223"/>
      <c r="AC58" s="223"/>
      <c r="AD58" s="223"/>
      <c r="AE58" s="223"/>
      <c r="AF58" s="223"/>
      <c r="AG58" s="223"/>
      <c r="AH58" s="223"/>
      <c r="AI58" s="223"/>
    </row>
    <row r="59" spans="2:35" s="225" customFormat="1" ht="26.1" customHeight="1" x14ac:dyDescent="0.2">
      <c r="B59" s="405" t="s">
        <v>272</v>
      </c>
      <c r="C59" s="524">
        <v>571.77901526299979</v>
      </c>
      <c r="D59" s="524">
        <v>563.21158176399967</v>
      </c>
      <c r="E59" s="524">
        <v>905.19235874399988</v>
      </c>
      <c r="F59" s="524">
        <v>1231.4878531079996</v>
      </c>
      <c r="G59" s="524">
        <v>3611.5334410169999</v>
      </c>
      <c r="H59" s="524">
        <v>6936.3672236200009</v>
      </c>
      <c r="I59" s="453">
        <v>3593.9364681720035</v>
      </c>
      <c r="J59" s="451">
        <v>3598.242382354998</v>
      </c>
      <c r="K59" s="451">
        <v>3615.3766843900016</v>
      </c>
      <c r="L59" s="451">
        <v>7479.2691864460039</v>
      </c>
      <c r="M59" s="451">
        <v>7466.566396706</v>
      </c>
      <c r="N59" s="451">
        <v>7432.3559146179987</v>
      </c>
      <c r="O59" s="451">
        <v>7471.6780085710052</v>
      </c>
      <c r="P59" s="451">
        <v>7348.1263746710074</v>
      </c>
      <c r="Q59" s="451">
        <v>7214.5555595950036</v>
      </c>
      <c r="R59" s="451">
        <v>7206.5676542820038</v>
      </c>
      <c r="S59" s="451">
        <v>7011.9389186200015</v>
      </c>
      <c r="T59" s="452">
        <v>6936.3672236200009</v>
      </c>
      <c r="U59" s="406" t="s">
        <v>462</v>
      </c>
      <c r="V59" s="223"/>
      <c r="W59" s="223"/>
      <c r="X59" s="223"/>
      <c r="Y59" s="223"/>
      <c r="Z59" s="223"/>
      <c r="AA59" s="223"/>
      <c r="AB59" s="223"/>
      <c r="AC59" s="223"/>
      <c r="AD59" s="223"/>
      <c r="AE59" s="223"/>
      <c r="AF59" s="223"/>
      <c r="AG59" s="223"/>
      <c r="AH59" s="223"/>
      <c r="AI59" s="223"/>
    </row>
    <row r="60" spans="2:35" s="225" customFormat="1" ht="12" customHeight="1" x14ac:dyDescent="0.2">
      <c r="B60" s="303"/>
      <c r="C60" s="524"/>
      <c r="D60" s="524"/>
      <c r="E60" s="524"/>
      <c r="F60" s="524"/>
      <c r="G60" s="524"/>
      <c r="H60" s="524"/>
      <c r="I60" s="453"/>
      <c r="J60" s="451"/>
      <c r="K60" s="451"/>
      <c r="L60" s="451"/>
      <c r="M60" s="451"/>
      <c r="N60" s="451"/>
      <c r="O60" s="451"/>
      <c r="P60" s="451"/>
      <c r="Q60" s="451"/>
      <c r="R60" s="451"/>
      <c r="S60" s="451"/>
      <c r="T60" s="452"/>
      <c r="U60" s="404"/>
      <c r="V60" s="223"/>
      <c r="W60" s="223"/>
      <c r="X60" s="223"/>
      <c r="Y60" s="223"/>
      <c r="Z60" s="223"/>
      <c r="AA60" s="223"/>
      <c r="AB60" s="223"/>
      <c r="AC60" s="223"/>
      <c r="AD60" s="223"/>
      <c r="AE60" s="223"/>
      <c r="AF60" s="223"/>
      <c r="AG60" s="223"/>
      <c r="AH60" s="223"/>
      <c r="AI60" s="223"/>
    </row>
    <row r="61" spans="2:35" s="220" customFormat="1" ht="26.1" customHeight="1" x14ac:dyDescent="0.2">
      <c r="B61" s="303" t="s">
        <v>271</v>
      </c>
      <c r="C61" s="521">
        <v>218142.19640162765</v>
      </c>
      <c r="D61" s="521">
        <v>179008.83678981906</v>
      </c>
      <c r="E61" s="521">
        <v>198848.50976825753</v>
      </c>
      <c r="F61" s="521">
        <v>177768.48553576344</v>
      </c>
      <c r="G61" s="521">
        <v>395104.49744307809</v>
      </c>
      <c r="H61" s="521">
        <v>660903.33177194057</v>
      </c>
      <c r="I61" s="456">
        <v>398553.63092860189</v>
      </c>
      <c r="J61" s="454">
        <v>399409.80612308939</v>
      </c>
      <c r="K61" s="454">
        <v>398103.46888534864</v>
      </c>
      <c r="L61" s="454">
        <v>796742.90367483534</v>
      </c>
      <c r="M61" s="454">
        <v>791858.68295991037</v>
      </c>
      <c r="N61" s="454">
        <v>761924.83434911817</v>
      </c>
      <c r="O61" s="454">
        <v>766170.04304082866</v>
      </c>
      <c r="P61" s="454">
        <v>760739.59778891085</v>
      </c>
      <c r="Q61" s="454">
        <v>749163.40090601135</v>
      </c>
      <c r="R61" s="454">
        <v>745037.42742032278</v>
      </c>
      <c r="S61" s="454">
        <v>711390.47643999325</v>
      </c>
      <c r="T61" s="455">
        <v>660903.33177194057</v>
      </c>
      <c r="U61" s="404" t="s">
        <v>418</v>
      </c>
      <c r="V61" s="223"/>
      <c r="W61" s="223"/>
      <c r="X61" s="223"/>
      <c r="Y61" s="223"/>
      <c r="Z61" s="223"/>
      <c r="AA61" s="223"/>
      <c r="AB61" s="223"/>
      <c r="AC61" s="223"/>
      <c r="AD61" s="223"/>
      <c r="AE61" s="223"/>
      <c r="AF61" s="223"/>
      <c r="AG61" s="223"/>
      <c r="AH61" s="223"/>
      <c r="AI61" s="223"/>
    </row>
    <row r="62" spans="2:35" s="220" customFormat="1" ht="26.1" customHeight="1" x14ac:dyDescent="0.2">
      <c r="B62" s="303" t="s">
        <v>428</v>
      </c>
      <c r="C62" s="521">
        <v>0</v>
      </c>
      <c r="D62" s="521">
        <v>0</v>
      </c>
      <c r="E62" s="521">
        <v>0</v>
      </c>
      <c r="F62" s="521">
        <v>0</v>
      </c>
      <c r="G62" s="521">
        <v>0</v>
      </c>
      <c r="H62" s="521">
        <v>0</v>
      </c>
      <c r="I62" s="456">
        <v>0</v>
      </c>
      <c r="J62" s="454">
        <v>0</v>
      </c>
      <c r="K62" s="454">
        <v>0</v>
      </c>
      <c r="L62" s="454">
        <v>0</v>
      </c>
      <c r="M62" s="454">
        <v>0</v>
      </c>
      <c r="N62" s="454">
        <v>0</v>
      </c>
      <c r="O62" s="454">
        <v>0</v>
      </c>
      <c r="P62" s="454">
        <v>0</v>
      </c>
      <c r="Q62" s="454">
        <v>0</v>
      </c>
      <c r="R62" s="454">
        <v>0</v>
      </c>
      <c r="S62" s="454">
        <v>0</v>
      </c>
      <c r="T62" s="455">
        <v>0</v>
      </c>
      <c r="U62" s="404" t="s">
        <v>472</v>
      </c>
      <c r="V62" s="223"/>
      <c r="W62" s="223"/>
      <c r="X62" s="223"/>
      <c r="Y62" s="223"/>
      <c r="Z62" s="223"/>
      <c r="AA62" s="223"/>
      <c r="AB62" s="223"/>
      <c r="AC62" s="223"/>
      <c r="AD62" s="223"/>
      <c r="AE62" s="223"/>
      <c r="AF62" s="223"/>
      <c r="AG62" s="223"/>
      <c r="AH62" s="223"/>
      <c r="AI62" s="223"/>
    </row>
    <row r="63" spans="2:35" s="225" customFormat="1" ht="26.1" customHeight="1" x14ac:dyDescent="0.2">
      <c r="B63" s="405" t="s">
        <v>249</v>
      </c>
      <c r="C63" s="524">
        <v>0</v>
      </c>
      <c r="D63" s="524">
        <v>0</v>
      </c>
      <c r="E63" s="524">
        <v>0</v>
      </c>
      <c r="F63" s="524">
        <v>0</v>
      </c>
      <c r="G63" s="524">
        <v>0</v>
      </c>
      <c r="H63" s="524">
        <v>0</v>
      </c>
      <c r="I63" s="453">
        <v>0</v>
      </c>
      <c r="J63" s="451">
        <v>0</v>
      </c>
      <c r="K63" s="451">
        <v>0</v>
      </c>
      <c r="L63" s="451">
        <v>0</v>
      </c>
      <c r="M63" s="451">
        <v>0</v>
      </c>
      <c r="N63" s="451">
        <v>0</v>
      </c>
      <c r="O63" s="451">
        <v>0</v>
      </c>
      <c r="P63" s="451">
        <v>0</v>
      </c>
      <c r="Q63" s="451">
        <v>0</v>
      </c>
      <c r="R63" s="451">
        <v>0</v>
      </c>
      <c r="S63" s="451">
        <v>0</v>
      </c>
      <c r="T63" s="452">
        <v>0</v>
      </c>
      <c r="U63" s="406" t="s">
        <v>412</v>
      </c>
      <c r="V63" s="223"/>
      <c r="W63" s="223"/>
      <c r="X63" s="223"/>
      <c r="Y63" s="223"/>
      <c r="Z63" s="223"/>
      <c r="AA63" s="223"/>
      <c r="AB63" s="223"/>
      <c r="AC63" s="223"/>
      <c r="AD63" s="223"/>
      <c r="AE63" s="223"/>
      <c r="AF63" s="223"/>
      <c r="AG63" s="223"/>
      <c r="AH63" s="223"/>
      <c r="AI63" s="223"/>
    </row>
    <row r="64" spans="2:35" s="225" customFormat="1" ht="26.1" customHeight="1" x14ac:dyDescent="0.2">
      <c r="B64" s="405" t="s">
        <v>250</v>
      </c>
      <c r="C64" s="524">
        <v>0</v>
      </c>
      <c r="D64" s="524">
        <v>0</v>
      </c>
      <c r="E64" s="524">
        <v>0</v>
      </c>
      <c r="F64" s="524">
        <v>0</v>
      </c>
      <c r="G64" s="524">
        <v>0</v>
      </c>
      <c r="H64" s="524">
        <v>0</v>
      </c>
      <c r="I64" s="453">
        <v>0</v>
      </c>
      <c r="J64" s="451">
        <v>0</v>
      </c>
      <c r="K64" s="451">
        <v>0</v>
      </c>
      <c r="L64" s="451">
        <v>0</v>
      </c>
      <c r="M64" s="451">
        <v>0</v>
      </c>
      <c r="N64" s="451">
        <v>0</v>
      </c>
      <c r="O64" s="451">
        <v>0</v>
      </c>
      <c r="P64" s="451">
        <v>0</v>
      </c>
      <c r="Q64" s="451">
        <v>0</v>
      </c>
      <c r="R64" s="451">
        <v>0</v>
      </c>
      <c r="S64" s="451">
        <v>0</v>
      </c>
      <c r="T64" s="452">
        <v>0</v>
      </c>
      <c r="U64" s="406" t="s">
        <v>464</v>
      </c>
      <c r="V64" s="223"/>
      <c r="W64" s="223"/>
      <c r="X64" s="223"/>
      <c r="Y64" s="223"/>
      <c r="Z64" s="223"/>
      <c r="AA64" s="223"/>
      <c r="AB64" s="223"/>
      <c r="AC64" s="223"/>
      <c r="AD64" s="223"/>
      <c r="AE64" s="223"/>
      <c r="AF64" s="223"/>
      <c r="AG64" s="223"/>
      <c r="AH64" s="223"/>
      <c r="AI64" s="223"/>
    </row>
    <row r="65" spans="2:35" s="225" customFormat="1" ht="26.1" customHeight="1" x14ac:dyDescent="0.2">
      <c r="B65" s="405" t="s">
        <v>251</v>
      </c>
      <c r="C65" s="524">
        <v>0</v>
      </c>
      <c r="D65" s="524">
        <v>0</v>
      </c>
      <c r="E65" s="524">
        <v>0</v>
      </c>
      <c r="F65" s="524">
        <v>0</v>
      </c>
      <c r="G65" s="524">
        <v>0</v>
      </c>
      <c r="H65" s="524">
        <v>0</v>
      </c>
      <c r="I65" s="453">
        <v>0</v>
      </c>
      <c r="J65" s="451">
        <v>0</v>
      </c>
      <c r="K65" s="451">
        <v>0</v>
      </c>
      <c r="L65" s="451">
        <v>0</v>
      </c>
      <c r="M65" s="451">
        <v>0</v>
      </c>
      <c r="N65" s="451">
        <v>0</v>
      </c>
      <c r="O65" s="451">
        <v>0</v>
      </c>
      <c r="P65" s="451">
        <v>0</v>
      </c>
      <c r="Q65" s="451">
        <v>0</v>
      </c>
      <c r="R65" s="451">
        <v>0</v>
      </c>
      <c r="S65" s="451">
        <v>0</v>
      </c>
      <c r="T65" s="452">
        <v>0</v>
      </c>
      <c r="U65" s="406" t="s">
        <v>468</v>
      </c>
      <c r="V65" s="223"/>
      <c r="W65" s="223"/>
      <c r="X65" s="223"/>
      <c r="Y65" s="223"/>
      <c r="Z65" s="223"/>
      <c r="AA65" s="223"/>
      <c r="AB65" s="223"/>
      <c r="AC65" s="223"/>
      <c r="AD65" s="223"/>
      <c r="AE65" s="223"/>
      <c r="AF65" s="223"/>
      <c r="AG65" s="223"/>
      <c r="AH65" s="223"/>
      <c r="AI65" s="223"/>
    </row>
    <row r="66" spans="2:35" s="220" customFormat="1" ht="26.1" customHeight="1" x14ac:dyDescent="0.2">
      <c r="B66" s="303" t="s">
        <v>429</v>
      </c>
      <c r="C66" s="521">
        <v>218142.19640162765</v>
      </c>
      <c r="D66" s="521">
        <v>179008.83678981906</v>
      </c>
      <c r="E66" s="521">
        <v>198848.50976825753</v>
      </c>
      <c r="F66" s="521">
        <v>177768.48553576344</v>
      </c>
      <c r="G66" s="521">
        <v>395104.49744307809</v>
      </c>
      <c r="H66" s="521">
        <v>660903.33177194057</v>
      </c>
      <c r="I66" s="456">
        <v>398553.63092860189</v>
      </c>
      <c r="J66" s="454">
        <v>399409.80612308939</v>
      </c>
      <c r="K66" s="454">
        <v>398103.46888534864</v>
      </c>
      <c r="L66" s="454">
        <v>796742.90367483534</v>
      </c>
      <c r="M66" s="454">
        <v>791858.68295991037</v>
      </c>
      <c r="N66" s="454">
        <v>761924.83434911817</v>
      </c>
      <c r="O66" s="454">
        <v>766170.04304082866</v>
      </c>
      <c r="P66" s="454">
        <v>760739.59778891085</v>
      </c>
      <c r="Q66" s="454">
        <v>749163.40090601135</v>
      </c>
      <c r="R66" s="454">
        <v>745037.42742032278</v>
      </c>
      <c r="S66" s="454">
        <v>711390.47643999325</v>
      </c>
      <c r="T66" s="455">
        <v>660903.33177194057</v>
      </c>
      <c r="U66" s="404" t="s">
        <v>473</v>
      </c>
      <c r="V66" s="223"/>
      <c r="W66" s="223"/>
      <c r="X66" s="223"/>
      <c r="Y66" s="223"/>
      <c r="Z66" s="223"/>
      <c r="AA66" s="223"/>
      <c r="AB66" s="223"/>
      <c r="AC66" s="223"/>
      <c r="AD66" s="223"/>
      <c r="AE66" s="223"/>
      <c r="AF66" s="223"/>
      <c r="AG66" s="223"/>
      <c r="AH66" s="223"/>
      <c r="AI66" s="223"/>
    </row>
    <row r="67" spans="2:35" s="225" customFormat="1" ht="26.1" customHeight="1" x14ac:dyDescent="0.2">
      <c r="B67" s="405" t="s">
        <v>248</v>
      </c>
      <c r="C67" s="524">
        <v>212445.89149069265</v>
      </c>
      <c r="D67" s="524">
        <v>172511.06614966586</v>
      </c>
      <c r="E67" s="524">
        <v>189514.70552143554</v>
      </c>
      <c r="F67" s="524">
        <v>164761.04922706034</v>
      </c>
      <c r="G67" s="524">
        <v>360945.23509966081</v>
      </c>
      <c r="H67" s="524">
        <v>602647.46021859418</v>
      </c>
      <c r="I67" s="453">
        <v>364529.5802747634</v>
      </c>
      <c r="J67" s="451">
        <v>366238.71883414179</v>
      </c>
      <c r="K67" s="451">
        <v>365096.26796025241</v>
      </c>
      <c r="L67" s="451">
        <v>730965.75723337871</v>
      </c>
      <c r="M67" s="451">
        <v>726112.3890122294</v>
      </c>
      <c r="N67" s="451">
        <v>697176.08810062835</v>
      </c>
      <c r="O67" s="451">
        <v>700591.93280030519</v>
      </c>
      <c r="P67" s="451">
        <v>695710.67411222856</v>
      </c>
      <c r="Q67" s="451">
        <v>686060.79003095173</v>
      </c>
      <c r="R67" s="451">
        <v>682670.69821349927</v>
      </c>
      <c r="S67" s="451">
        <v>650943.43963787134</v>
      </c>
      <c r="T67" s="452">
        <v>602647.46021859418</v>
      </c>
      <c r="U67" s="406" t="s">
        <v>471</v>
      </c>
      <c r="V67" s="223"/>
      <c r="W67" s="223"/>
      <c r="X67" s="223"/>
      <c r="Y67" s="223"/>
      <c r="Z67" s="223"/>
      <c r="AA67" s="223"/>
      <c r="AB67" s="223"/>
      <c r="AC67" s="223"/>
      <c r="AD67" s="223"/>
      <c r="AE67" s="223"/>
      <c r="AF67" s="223"/>
      <c r="AG67" s="223"/>
      <c r="AH67" s="223"/>
      <c r="AI67" s="223"/>
    </row>
    <row r="68" spans="2:35" s="225" customFormat="1" ht="26.1" customHeight="1" x14ac:dyDescent="0.2">
      <c r="B68" s="405" t="s">
        <v>253</v>
      </c>
      <c r="C68" s="524">
        <v>57420.983735631606</v>
      </c>
      <c r="D68" s="524">
        <v>44864.759331276902</v>
      </c>
      <c r="E68" s="524">
        <v>49016.965460388405</v>
      </c>
      <c r="F68" s="524">
        <v>31018.708983620407</v>
      </c>
      <c r="G68" s="524">
        <v>70521.333893795483</v>
      </c>
      <c r="H68" s="524">
        <v>137920.08079066122</v>
      </c>
      <c r="I68" s="453">
        <v>77267.418696379507</v>
      </c>
      <c r="J68" s="451">
        <v>82720.373506907999</v>
      </c>
      <c r="K68" s="451">
        <v>86176.200065843295</v>
      </c>
      <c r="L68" s="451">
        <v>179091.88728884578</v>
      </c>
      <c r="M68" s="451">
        <v>179499.21186586321</v>
      </c>
      <c r="N68" s="451">
        <v>178775.58174868801</v>
      </c>
      <c r="O68" s="451">
        <v>175915.68383120399</v>
      </c>
      <c r="P68" s="451">
        <v>175389.50509485049</v>
      </c>
      <c r="Q68" s="451">
        <v>168182.7247110488</v>
      </c>
      <c r="R68" s="451">
        <v>168579.18738315121</v>
      </c>
      <c r="S68" s="451">
        <v>170077.60263175261</v>
      </c>
      <c r="T68" s="452">
        <v>137920.08079066122</v>
      </c>
      <c r="U68" s="406" t="s">
        <v>439</v>
      </c>
      <c r="V68" s="223"/>
      <c r="W68" s="223"/>
      <c r="X68" s="223"/>
      <c r="Y68" s="223"/>
      <c r="Z68" s="223"/>
      <c r="AA68" s="223"/>
      <c r="AB68" s="223"/>
      <c r="AC68" s="223"/>
      <c r="AD68" s="223"/>
      <c r="AE68" s="223"/>
      <c r="AF68" s="223"/>
      <c r="AG68" s="223"/>
      <c r="AH68" s="223"/>
      <c r="AI68" s="223"/>
    </row>
    <row r="69" spans="2:35" s="225" customFormat="1" ht="26.1" customHeight="1" x14ac:dyDescent="0.2">
      <c r="B69" s="405" t="s">
        <v>254</v>
      </c>
      <c r="C69" s="524">
        <v>144685.42009766435</v>
      </c>
      <c r="D69" s="524">
        <v>117523.84914501774</v>
      </c>
      <c r="E69" s="524">
        <v>130601.93600710604</v>
      </c>
      <c r="F69" s="524">
        <v>126202.52038527554</v>
      </c>
      <c r="G69" s="524">
        <v>265268.57706807856</v>
      </c>
      <c r="H69" s="524">
        <v>417982.65800397005</v>
      </c>
      <c r="I69" s="453">
        <v>261317.03490537824</v>
      </c>
      <c r="J69" s="451">
        <v>256792.49941868114</v>
      </c>
      <c r="K69" s="451">
        <v>252303.34221424907</v>
      </c>
      <c r="L69" s="451">
        <v>498247.80346531223</v>
      </c>
      <c r="M69" s="451">
        <v>492737.42591724766</v>
      </c>
      <c r="N69" s="451">
        <v>474301.52324199077</v>
      </c>
      <c r="O69" s="451">
        <v>480611.08949368086</v>
      </c>
      <c r="P69" s="451">
        <v>477082.46177259384</v>
      </c>
      <c r="Q69" s="451">
        <v>470756.21888732386</v>
      </c>
      <c r="R69" s="451">
        <v>466998.52240591944</v>
      </c>
      <c r="S69" s="451">
        <v>435631.17142114509</v>
      </c>
      <c r="T69" s="452">
        <v>417982.65800397005</v>
      </c>
      <c r="U69" s="406" t="s">
        <v>440</v>
      </c>
      <c r="V69" s="223"/>
      <c r="W69" s="223"/>
      <c r="X69" s="223"/>
      <c r="Y69" s="223"/>
      <c r="Z69" s="223"/>
      <c r="AA69" s="223"/>
      <c r="AB69" s="223"/>
      <c r="AC69" s="223"/>
      <c r="AD69" s="223"/>
      <c r="AE69" s="223"/>
      <c r="AF69" s="223"/>
      <c r="AG69" s="223"/>
      <c r="AH69" s="223"/>
      <c r="AI69" s="223"/>
    </row>
    <row r="70" spans="2:35" s="225" customFormat="1" ht="26.1" customHeight="1" x14ac:dyDescent="0.2">
      <c r="B70" s="405" t="s">
        <v>255</v>
      </c>
      <c r="C70" s="524">
        <v>10339.487657396716</v>
      </c>
      <c r="D70" s="524">
        <v>10122.457673371202</v>
      </c>
      <c r="E70" s="524">
        <v>9895.8040539411159</v>
      </c>
      <c r="F70" s="524">
        <v>7539.8198581644019</v>
      </c>
      <c r="G70" s="524">
        <v>25155.324137786734</v>
      </c>
      <c r="H70" s="524">
        <v>46744.721423962845</v>
      </c>
      <c r="I70" s="453">
        <v>25945.12667300566</v>
      </c>
      <c r="J70" s="451">
        <v>26725.845908552623</v>
      </c>
      <c r="K70" s="451">
        <v>26616.725680160023</v>
      </c>
      <c r="L70" s="451">
        <v>53626.066479220804</v>
      </c>
      <c r="M70" s="451">
        <v>53875.751229118512</v>
      </c>
      <c r="N70" s="451">
        <v>44098.983109949477</v>
      </c>
      <c r="O70" s="451">
        <v>44065.159475420369</v>
      </c>
      <c r="P70" s="451">
        <v>43238.707244784237</v>
      </c>
      <c r="Q70" s="451">
        <v>47121.846432579085</v>
      </c>
      <c r="R70" s="451">
        <v>47092.98842442868</v>
      </c>
      <c r="S70" s="451">
        <v>45234.665584973591</v>
      </c>
      <c r="T70" s="452">
        <v>46744.721423962845</v>
      </c>
      <c r="U70" s="406" t="s">
        <v>469</v>
      </c>
      <c r="V70" s="223"/>
      <c r="W70" s="223"/>
      <c r="X70" s="223"/>
      <c r="Y70" s="223"/>
      <c r="Z70" s="223"/>
      <c r="AA70" s="223"/>
      <c r="AB70" s="223"/>
      <c r="AC70" s="223"/>
      <c r="AD70" s="223"/>
      <c r="AE70" s="223"/>
      <c r="AF70" s="223"/>
      <c r="AG70" s="223"/>
      <c r="AH70" s="223"/>
      <c r="AI70" s="223"/>
    </row>
    <row r="71" spans="2:35" s="225" customFormat="1" ht="26.1" customHeight="1" x14ac:dyDescent="0.2">
      <c r="B71" s="405" t="s">
        <v>252</v>
      </c>
      <c r="C71" s="524">
        <v>5696.3049109349868</v>
      </c>
      <c r="D71" s="524">
        <v>6497.7706401531987</v>
      </c>
      <c r="E71" s="524">
        <v>9333.8042468219883</v>
      </c>
      <c r="F71" s="524">
        <v>13007.436308703091</v>
      </c>
      <c r="G71" s="524">
        <v>34159.262343417242</v>
      </c>
      <c r="H71" s="524">
        <v>58255.871553346347</v>
      </c>
      <c r="I71" s="453">
        <v>34024.050653838509</v>
      </c>
      <c r="J71" s="451">
        <v>33171.08728894763</v>
      </c>
      <c r="K71" s="451">
        <v>33007.200925096222</v>
      </c>
      <c r="L71" s="451">
        <v>65777.1464414566</v>
      </c>
      <c r="M71" s="451">
        <v>65746.29394768097</v>
      </c>
      <c r="N71" s="451">
        <v>64748.746248489777</v>
      </c>
      <c r="O71" s="451">
        <v>65578.110240523441</v>
      </c>
      <c r="P71" s="451">
        <v>65028.923676682345</v>
      </c>
      <c r="Q71" s="451">
        <v>63102.610875059625</v>
      </c>
      <c r="R71" s="451">
        <v>62366.729206823504</v>
      </c>
      <c r="S71" s="451">
        <v>60447.036802121926</v>
      </c>
      <c r="T71" s="452">
        <v>58255.871553346347</v>
      </c>
      <c r="U71" s="406" t="s">
        <v>470</v>
      </c>
      <c r="V71" s="223"/>
      <c r="W71" s="223"/>
      <c r="X71" s="223"/>
      <c r="Y71" s="223"/>
      <c r="Z71" s="223"/>
      <c r="AA71" s="223"/>
      <c r="AB71" s="223"/>
      <c r="AC71" s="223"/>
      <c r="AD71" s="223"/>
      <c r="AE71" s="223"/>
      <c r="AF71" s="223"/>
      <c r="AG71" s="223"/>
      <c r="AH71" s="223"/>
      <c r="AI71" s="223"/>
    </row>
    <row r="72" spans="2:35" s="225" customFormat="1" ht="12" customHeight="1" x14ac:dyDescent="0.2">
      <c r="B72" s="303"/>
      <c r="C72" s="521"/>
      <c r="D72" s="521"/>
      <c r="E72" s="521"/>
      <c r="F72" s="521"/>
      <c r="G72" s="521"/>
      <c r="H72" s="521"/>
      <c r="I72" s="456"/>
      <c r="J72" s="454"/>
      <c r="K72" s="454"/>
      <c r="L72" s="454"/>
      <c r="M72" s="454"/>
      <c r="N72" s="454"/>
      <c r="O72" s="454"/>
      <c r="P72" s="454"/>
      <c r="Q72" s="454"/>
      <c r="R72" s="454"/>
      <c r="S72" s="454"/>
      <c r="T72" s="455"/>
      <c r="U72" s="702"/>
      <c r="V72" s="223"/>
      <c r="W72" s="223"/>
      <c r="X72" s="223"/>
      <c r="Y72" s="223"/>
      <c r="Z72" s="223"/>
      <c r="AA72" s="223"/>
      <c r="AB72" s="223"/>
      <c r="AC72" s="223"/>
      <c r="AD72" s="223"/>
      <c r="AE72" s="223"/>
      <c r="AF72" s="223"/>
      <c r="AG72" s="223"/>
      <c r="AH72" s="223"/>
      <c r="AI72" s="223"/>
    </row>
    <row r="73" spans="2:35" s="220" customFormat="1" ht="30.75" x14ac:dyDescent="0.2">
      <c r="B73" s="700" t="s">
        <v>66</v>
      </c>
      <c r="C73" s="527">
        <v>859549.93853415549</v>
      </c>
      <c r="D73" s="527">
        <v>1021991.6744359025</v>
      </c>
      <c r="E73" s="527">
        <v>1318469.9327290521</v>
      </c>
      <c r="F73" s="527">
        <v>1401966.3882574372</v>
      </c>
      <c r="G73" s="527">
        <v>2672566.8288287851</v>
      </c>
      <c r="H73" s="527">
        <v>4915974.6016574055</v>
      </c>
      <c r="I73" s="925">
        <v>2795050.7562500304</v>
      </c>
      <c r="J73" s="923">
        <v>2888637.3492090106</v>
      </c>
      <c r="K73" s="923">
        <v>3008734.163873327</v>
      </c>
      <c r="L73" s="923">
        <v>4535565.5420204215</v>
      </c>
      <c r="M73" s="923">
        <v>4536999.6658415189</v>
      </c>
      <c r="N73" s="923">
        <v>4472429.0386331631</v>
      </c>
      <c r="O73" s="923">
        <v>4563810.2965690419</v>
      </c>
      <c r="P73" s="923">
        <v>4648702.2240508972</v>
      </c>
      <c r="Q73" s="923">
        <v>4706189.0878177602</v>
      </c>
      <c r="R73" s="923">
        <v>4823831.5957639804</v>
      </c>
      <c r="S73" s="923">
        <v>4863134.9099539705</v>
      </c>
      <c r="T73" s="924">
        <v>4915974.6016574055</v>
      </c>
      <c r="U73" s="703" t="s">
        <v>288</v>
      </c>
      <c r="V73" s="223"/>
      <c r="W73" s="223"/>
      <c r="X73" s="223"/>
      <c r="Y73" s="223"/>
      <c r="Z73" s="223"/>
      <c r="AA73" s="223"/>
      <c r="AB73" s="223"/>
      <c r="AC73" s="223"/>
      <c r="AD73" s="223"/>
      <c r="AE73" s="223"/>
      <c r="AF73" s="223"/>
      <c r="AG73" s="223"/>
      <c r="AH73" s="223"/>
      <c r="AI73" s="223"/>
    </row>
    <row r="74" spans="2:35" s="465" customFormat="1" ht="15" customHeight="1" thickBot="1" x14ac:dyDescent="0.25">
      <c r="B74" s="458"/>
      <c r="C74" s="459"/>
      <c r="D74" s="459"/>
      <c r="E74" s="459"/>
      <c r="F74" s="463"/>
      <c r="G74" s="463"/>
      <c r="H74" s="463"/>
      <c r="I74" s="460"/>
      <c r="J74" s="461"/>
      <c r="K74" s="461"/>
      <c r="L74" s="461"/>
      <c r="M74" s="461"/>
      <c r="N74" s="461"/>
      <c r="O74" s="461"/>
      <c r="P74" s="461"/>
      <c r="Q74" s="461"/>
      <c r="R74" s="461"/>
      <c r="S74" s="461"/>
      <c r="T74" s="462"/>
      <c r="U74" s="464"/>
      <c r="V74" s="449"/>
      <c r="X74" s="449"/>
      <c r="Y74" s="449"/>
      <c r="Z74" s="449"/>
      <c r="AA74" s="449"/>
      <c r="AB74" s="449"/>
      <c r="AC74" s="449"/>
      <c r="AD74" s="449"/>
      <c r="AE74" s="449"/>
      <c r="AF74" s="449"/>
      <c r="AG74" s="449"/>
      <c r="AH74" s="449"/>
      <c r="AI74" s="449"/>
    </row>
    <row r="75" spans="2:35" s="469" customFormat="1" ht="12" customHeight="1" thickTop="1" x14ac:dyDescent="0.2">
      <c r="B75" s="466"/>
      <c r="C75" s="467"/>
      <c r="D75" s="467"/>
      <c r="E75" s="467"/>
      <c r="F75" s="467"/>
      <c r="G75" s="467"/>
      <c r="H75" s="467"/>
      <c r="I75" s="467"/>
      <c r="J75" s="467"/>
      <c r="K75" s="467"/>
      <c r="L75" s="467"/>
      <c r="M75" s="467"/>
      <c r="N75" s="467"/>
      <c r="O75" s="467"/>
      <c r="P75" s="467"/>
      <c r="Q75" s="467"/>
      <c r="R75" s="467"/>
      <c r="S75" s="467"/>
      <c r="T75" s="467"/>
      <c r="U75" s="468"/>
      <c r="V75" s="449"/>
    </row>
    <row r="76" spans="2:35" s="473" customFormat="1" ht="22.5" x14ac:dyDescent="0.2">
      <c r="B76" s="470" t="s">
        <v>650</v>
      </c>
      <c r="C76" s="471"/>
      <c r="D76" s="471"/>
      <c r="E76" s="471"/>
      <c r="F76" s="471"/>
      <c r="G76" s="471"/>
      <c r="H76" s="471"/>
      <c r="I76" s="471"/>
      <c r="J76" s="471"/>
      <c r="K76" s="471"/>
      <c r="L76" s="471"/>
      <c r="M76" s="471"/>
      <c r="N76" s="471"/>
      <c r="O76" s="471"/>
      <c r="P76" s="471"/>
      <c r="Q76" s="471"/>
      <c r="R76" s="471"/>
      <c r="S76" s="471"/>
      <c r="T76" s="471"/>
      <c r="U76" s="472" t="s">
        <v>761</v>
      </c>
    </row>
    <row r="77" spans="2:35" s="474" customFormat="1" ht="23.25" x14ac:dyDescent="0.2">
      <c r="C77" s="475"/>
      <c r="D77" s="475"/>
      <c r="E77" s="475"/>
      <c r="F77" s="475"/>
      <c r="G77" s="475"/>
      <c r="H77" s="475"/>
      <c r="I77" s="475"/>
      <c r="J77" s="475"/>
      <c r="K77" s="475"/>
      <c r="L77" s="475"/>
      <c r="M77" s="475"/>
      <c r="N77" s="475"/>
      <c r="O77" s="475"/>
      <c r="P77" s="475"/>
      <c r="Q77" s="475"/>
      <c r="R77" s="475"/>
      <c r="S77" s="475"/>
      <c r="T77" s="475"/>
      <c r="U77" s="476"/>
    </row>
    <row r="78" spans="2:35" s="474" customFormat="1" ht="23.25" x14ac:dyDescent="0.2">
      <c r="C78" s="475"/>
      <c r="D78" s="475"/>
      <c r="E78" s="475"/>
      <c r="F78" s="475"/>
      <c r="G78" s="475"/>
      <c r="H78" s="475"/>
      <c r="I78" s="475"/>
      <c r="J78" s="475"/>
      <c r="K78" s="475"/>
      <c r="L78" s="475"/>
      <c r="M78" s="475"/>
      <c r="N78" s="475"/>
      <c r="O78" s="475"/>
      <c r="P78" s="475"/>
      <c r="Q78" s="475"/>
      <c r="R78" s="475"/>
      <c r="S78" s="475"/>
      <c r="T78" s="475"/>
      <c r="U78" s="476"/>
    </row>
    <row r="79" spans="2:35" s="474" customFormat="1" ht="23.25" x14ac:dyDescent="0.2">
      <c r="C79" s="475"/>
      <c r="D79" s="475"/>
      <c r="E79" s="475"/>
      <c r="F79" s="475"/>
      <c r="G79" s="475"/>
      <c r="H79" s="475"/>
      <c r="I79" s="475"/>
      <c r="J79" s="475"/>
      <c r="K79" s="475"/>
      <c r="L79" s="475"/>
      <c r="M79" s="475"/>
      <c r="N79" s="475"/>
      <c r="O79" s="475"/>
      <c r="P79" s="475"/>
      <c r="Q79" s="475"/>
      <c r="R79" s="475"/>
      <c r="S79" s="475"/>
      <c r="T79" s="475"/>
    </row>
    <row r="80" spans="2:35" s="474" customFormat="1" ht="23.25" x14ac:dyDescent="0.2">
      <c r="C80" s="475"/>
      <c r="D80" s="475"/>
      <c r="E80" s="475"/>
      <c r="F80" s="475"/>
      <c r="G80" s="475"/>
      <c r="H80" s="475"/>
      <c r="I80" s="475"/>
      <c r="J80" s="475"/>
      <c r="K80" s="475"/>
      <c r="L80" s="475"/>
      <c r="M80" s="475"/>
      <c r="N80" s="475"/>
      <c r="O80" s="475"/>
      <c r="P80" s="475"/>
      <c r="Q80" s="475"/>
      <c r="R80" s="475"/>
      <c r="S80" s="475"/>
      <c r="T80" s="475"/>
    </row>
    <row r="81" spans="3:20" s="474" customFormat="1" ht="23.25" x14ac:dyDescent="0.2">
      <c r="C81" s="475"/>
      <c r="D81" s="475"/>
      <c r="E81" s="475"/>
      <c r="F81" s="475"/>
      <c r="G81" s="475"/>
      <c r="H81" s="475"/>
      <c r="I81" s="475"/>
      <c r="J81" s="475"/>
      <c r="K81" s="475"/>
      <c r="L81" s="475"/>
      <c r="M81" s="475"/>
      <c r="N81" s="475"/>
      <c r="O81" s="475"/>
      <c r="P81" s="475"/>
      <c r="Q81" s="475"/>
      <c r="R81" s="475"/>
      <c r="S81" s="475"/>
      <c r="T81" s="475"/>
    </row>
    <row r="82" spans="3:20" s="474" customFormat="1" ht="23.25" x14ac:dyDescent="0.2">
      <c r="C82" s="475"/>
      <c r="D82" s="475"/>
      <c r="E82" s="475"/>
      <c r="F82" s="475"/>
      <c r="G82" s="475"/>
      <c r="H82" s="475"/>
      <c r="I82" s="475"/>
      <c r="J82" s="475"/>
      <c r="K82" s="475"/>
      <c r="L82" s="475"/>
      <c r="M82" s="475"/>
      <c r="N82" s="475"/>
      <c r="O82" s="475"/>
      <c r="P82" s="475"/>
      <c r="Q82" s="475"/>
      <c r="R82" s="475"/>
      <c r="S82" s="475"/>
      <c r="T82" s="475"/>
    </row>
    <row r="83" spans="3:20" s="474" customFormat="1" ht="23.25" x14ac:dyDescent="0.2">
      <c r="C83" s="476"/>
      <c r="D83" s="476"/>
      <c r="E83" s="476"/>
      <c r="F83" s="476"/>
      <c r="G83" s="476"/>
      <c r="H83" s="476"/>
      <c r="I83" s="475"/>
      <c r="J83" s="475"/>
      <c r="K83" s="475"/>
      <c r="L83" s="475"/>
      <c r="M83" s="475"/>
      <c r="N83" s="475"/>
      <c r="O83" s="475"/>
      <c r="P83" s="475"/>
      <c r="Q83" s="475"/>
      <c r="R83" s="475"/>
      <c r="S83" s="475"/>
      <c r="T83" s="475"/>
    </row>
    <row r="84" spans="3:20" s="474" customFormat="1" ht="23.25" x14ac:dyDescent="0.2">
      <c r="C84" s="476"/>
      <c r="D84" s="476"/>
      <c r="E84" s="476"/>
      <c r="F84" s="476"/>
      <c r="G84" s="476"/>
      <c r="H84" s="476"/>
      <c r="I84" s="475"/>
      <c r="J84" s="475"/>
      <c r="K84" s="475"/>
      <c r="L84" s="475"/>
      <c r="M84" s="475"/>
      <c r="N84" s="475"/>
      <c r="O84" s="475"/>
      <c r="P84" s="475"/>
      <c r="Q84" s="475"/>
      <c r="R84" s="475"/>
      <c r="S84" s="475"/>
      <c r="T84" s="475"/>
    </row>
    <row r="85" spans="3:20" s="474" customFormat="1" ht="23.25" x14ac:dyDescent="0.2">
      <c r="C85" s="476"/>
      <c r="D85" s="476"/>
      <c r="E85" s="476"/>
      <c r="F85" s="476"/>
      <c r="G85" s="476"/>
      <c r="H85" s="476"/>
      <c r="I85" s="475"/>
      <c r="J85" s="475"/>
      <c r="K85" s="475"/>
      <c r="L85" s="475"/>
      <c r="M85" s="475"/>
      <c r="N85" s="475"/>
      <c r="O85" s="475"/>
      <c r="P85" s="475"/>
      <c r="Q85" s="475"/>
      <c r="R85" s="475"/>
      <c r="S85" s="475"/>
      <c r="T85" s="475"/>
    </row>
    <row r="86" spans="3:20" s="474" customFormat="1" ht="23.25" x14ac:dyDescent="0.2">
      <c r="C86" s="476"/>
      <c r="D86" s="476"/>
      <c r="E86" s="476"/>
      <c r="F86" s="476"/>
      <c r="G86" s="476"/>
      <c r="H86" s="476"/>
      <c r="I86" s="475"/>
      <c r="J86" s="475"/>
      <c r="K86" s="475"/>
      <c r="L86" s="475"/>
      <c r="M86" s="475"/>
      <c r="N86" s="475"/>
      <c r="O86" s="475"/>
      <c r="P86" s="475"/>
      <c r="Q86" s="475"/>
      <c r="R86" s="475"/>
      <c r="S86" s="475"/>
      <c r="T86" s="475"/>
    </row>
    <row r="87" spans="3:20" s="474" customFormat="1" ht="23.25" x14ac:dyDescent="0.2">
      <c r="C87" s="476"/>
      <c r="D87" s="476"/>
      <c r="E87" s="476"/>
      <c r="F87" s="476"/>
      <c r="G87" s="476"/>
      <c r="H87" s="476"/>
      <c r="I87" s="475"/>
      <c r="J87" s="475"/>
      <c r="K87" s="475"/>
      <c r="L87" s="475"/>
      <c r="M87" s="475"/>
      <c r="N87" s="475"/>
      <c r="O87" s="475"/>
      <c r="P87" s="475"/>
      <c r="Q87" s="475"/>
      <c r="R87" s="475"/>
      <c r="S87" s="475"/>
      <c r="T87" s="475"/>
    </row>
    <row r="88" spans="3:20" s="474" customFormat="1" ht="23.25" x14ac:dyDescent="0.2">
      <c r="C88" s="476"/>
      <c r="D88" s="476"/>
      <c r="E88" s="476"/>
      <c r="F88" s="476"/>
      <c r="G88" s="476"/>
      <c r="H88" s="476"/>
      <c r="I88" s="475"/>
      <c r="J88" s="475"/>
      <c r="K88" s="475"/>
      <c r="L88" s="475"/>
      <c r="M88" s="475"/>
      <c r="N88" s="475"/>
      <c r="O88" s="475"/>
      <c r="P88" s="475"/>
      <c r="Q88" s="475"/>
      <c r="R88" s="475"/>
      <c r="S88" s="475"/>
      <c r="T88" s="475"/>
    </row>
    <row r="89" spans="3:20" s="474" customFormat="1" ht="23.25" x14ac:dyDescent="0.2">
      <c r="C89" s="476"/>
      <c r="D89" s="476"/>
      <c r="E89" s="476"/>
      <c r="F89" s="476"/>
      <c r="G89" s="476"/>
      <c r="H89" s="476"/>
      <c r="I89" s="475"/>
      <c r="J89" s="475"/>
      <c r="K89" s="475"/>
      <c r="L89" s="475"/>
      <c r="M89" s="475"/>
      <c r="N89" s="475"/>
      <c r="O89" s="475"/>
      <c r="P89" s="475"/>
      <c r="Q89" s="475"/>
      <c r="R89" s="475"/>
      <c r="S89" s="475"/>
      <c r="T89" s="475"/>
    </row>
    <row r="90" spans="3:20" s="474" customFormat="1" ht="23.25" x14ac:dyDescent="0.2">
      <c r="C90" s="476"/>
      <c r="D90" s="476"/>
      <c r="E90" s="476"/>
      <c r="F90" s="476"/>
      <c r="G90" s="476"/>
      <c r="H90" s="476"/>
      <c r="I90" s="475"/>
      <c r="J90" s="475"/>
      <c r="K90" s="475"/>
      <c r="L90" s="475"/>
      <c r="M90" s="475"/>
      <c r="N90" s="475"/>
      <c r="O90" s="475"/>
      <c r="P90" s="475"/>
      <c r="Q90" s="475"/>
      <c r="R90" s="475"/>
      <c r="S90" s="475"/>
      <c r="T90" s="475"/>
    </row>
    <row r="91" spans="3:20" s="474" customFormat="1" ht="23.25" x14ac:dyDescent="0.2">
      <c r="C91" s="476"/>
      <c r="D91" s="476"/>
      <c r="E91" s="476"/>
      <c r="F91" s="476"/>
      <c r="G91" s="476"/>
      <c r="H91" s="476"/>
      <c r="I91" s="475"/>
      <c r="J91" s="475"/>
      <c r="K91" s="475"/>
      <c r="L91" s="475"/>
      <c r="M91" s="475"/>
      <c r="N91" s="475"/>
      <c r="O91" s="475"/>
      <c r="P91" s="475"/>
      <c r="Q91" s="475"/>
      <c r="R91" s="475"/>
      <c r="S91" s="475"/>
      <c r="T91" s="475"/>
    </row>
    <row r="92" spans="3:20" s="474" customFormat="1" ht="23.25" x14ac:dyDescent="0.2">
      <c r="C92" s="476"/>
      <c r="D92" s="476"/>
      <c r="E92" s="476"/>
      <c r="F92" s="476"/>
      <c r="G92" s="476"/>
      <c r="H92" s="476"/>
      <c r="I92" s="475"/>
      <c r="J92" s="475"/>
      <c r="K92" s="475"/>
      <c r="L92" s="475"/>
      <c r="M92" s="475"/>
      <c r="N92" s="475"/>
      <c r="O92" s="475"/>
      <c r="P92" s="475"/>
      <c r="Q92" s="475"/>
      <c r="R92" s="475"/>
      <c r="S92" s="475"/>
      <c r="T92" s="475"/>
    </row>
    <row r="93" spans="3:20" s="474" customFormat="1" ht="23.25" x14ac:dyDescent="0.2">
      <c r="C93" s="476"/>
      <c r="D93" s="476"/>
      <c r="E93" s="476"/>
      <c r="F93" s="476"/>
      <c r="G93" s="476"/>
      <c r="H93" s="476"/>
      <c r="I93" s="475"/>
      <c r="J93" s="475"/>
      <c r="K93" s="475"/>
      <c r="L93" s="475"/>
      <c r="M93" s="475"/>
      <c r="N93" s="475"/>
      <c r="O93" s="475"/>
      <c r="P93" s="475"/>
      <c r="Q93" s="475"/>
      <c r="R93" s="475"/>
      <c r="S93" s="475"/>
      <c r="T93" s="475"/>
    </row>
    <row r="94" spans="3:20" s="474" customFormat="1" ht="23.25" x14ac:dyDescent="0.2">
      <c r="C94" s="476"/>
      <c r="D94" s="476"/>
      <c r="E94" s="476"/>
      <c r="F94" s="476"/>
      <c r="G94" s="476"/>
      <c r="H94" s="476"/>
      <c r="I94" s="475"/>
      <c r="J94" s="475"/>
      <c r="K94" s="475"/>
      <c r="L94" s="475"/>
      <c r="M94" s="475"/>
      <c r="N94" s="475"/>
      <c r="O94" s="475"/>
      <c r="P94" s="475"/>
      <c r="Q94" s="475"/>
      <c r="R94" s="475"/>
      <c r="S94" s="475"/>
      <c r="T94" s="475"/>
    </row>
    <row r="95" spans="3:20" s="474" customFormat="1" ht="23.25" x14ac:dyDescent="0.2">
      <c r="C95" s="476"/>
      <c r="D95" s="476"/>
      <c r="E95" s="476"/>
      <c r="F95" s="476"/>
      <c r="G95" s="476"/>
      <c r="H95" s="476"/>
      <c r="I95" s="475"/>
      <c r="J95" s="475"/>
      <c r="K95" s="475"/>
      <c r="L95" s="475"/>
      <c r="M95" s="475"/>
      <c r="N95" s="475"/>
      <c r="O95" s="475"/>
      <c r="P95" s="475"/>
      <c r="Q95" s="475"/>
      <c r="R95" s="475"/>
      <c r="S95" s="475"/>
      <c r="T95" s="475"/>
    </row>
    <row r="96" spans="3:20" s="474" customFormat="1" ht="23.25" x14ac:dyDescent="0.2">
      <c r="C96" s="476"/>
      <c r="D96" s="476"/>
      <c r="E96" s="476"/>
      <c r="F96" s="476"/>
      <c r="G96" s="476"/>
      <c r="H96" s="476"/>
      <c r="I96" s="475"/>
      <c r="J96" s="475"/>
      <c r="K96" s="475"/>
      <c r="L96" s="475"/>
      <c r="M96" s="475"/>
      <c r="N96" s="475"/>
      <c r="O96" s="475"/>
      <c r="P96" s="475"/>
      <c r="Q96" s="475"/>
      <c r="R96" s="475"/>
      <c r="S96" s="475"/>
      <c r="T96" s="475"/>
    </row>
    <row r="97" spans="3:20" s="474" customFormat="1" ht="23.25" x14ac:dyDescent="0.2">
      <c r="C97" s="476"/>
      <c r="D97" s="476"/>
      <c r="E97" s="476"/>
      <c r="F97" s="476"/>
      <c r="G97" s="476"/>
      <c r="H97" s="476"/>
      <c r="I97" s="475"/>
      <c r="J97" s="475"/>
      <c r="K97" s="475"/>
      <c r="L97" s="475"/>
      <c r="M97" s="475"/>
      <c r="N97" s="475"/>
      <c r="O97" s="475"/>
      <c r="P97" s="475"/>
      <c r="Q97" s="475"/>
      <c r="R97" s="475"/>
      <c r="S97" s="475"/>
      <c r="T97" s="475"/>
    </row>
    <row r="98" spans="3:20" s="474" customFormat="1" ht="23.25" x14ac:dyDescent="0.2">
      <c r="C98" s="476"/>
      <c r="D98" s="476"/>
      <c r="E98" s="476"/>
      <c r="F98" s="476"/>
      <c r="G98" s="476"/>
      <c r="H98" s="476"/>
      <c r="I98" s="475"/>
      <c r="J98" s="475"/>
      <c r="K98" s="475"/>
      <c r="L98" s="475"/>
      <c r="M98" s="475"/>
      <c r="N98" s="475"/>
      <c r="O98" s="475"/>
      <c r="P98" s="475"/>
      <c r="Q98" s="475"/>
      <c r="R98" s="475"/>
      <c r="S98" s="475"/>
      <c r="T98" s="475"/>
    </row>
    <row r="99" spans="3:20" s="474" customFormat="1" ht="23.25" x14ac:dyDescent="0.2">
      <c r="C99" s="476"/>
      <c r="D99" s="476"/>
      <c r="E99" s="476"/>
      <c r="F99" s="476"/>
      <c r="G99" s="476"/>
      <c r="H99" s="476"/>
      <c r="I99" s="475"/>
      <c r="J99" s="475"/>
      <c r="K99" s="475"/>
      <c r="L99" s="475"/>
      <c r="M99" s="475"/>
      <c r="N99" s="475"/>
      <c r="O99" s="475"/>
      <c r="P99" s="475"/>
      <c r="Q99" s="475"/>
      <c r="R99" s="475"/>
      <c r="S99" s="475"/>
      <c r="T99" s="475"/>
    </row>
    <row r="100" spans="3:20" s="474" customFormat="1" ht="23.25" x14ac:dyDescent="0.2">
      <c r="C100" s="476"/>
      <c r="D100" s="476"/>
      <c r="E100" s="476"/>
      <c r="F100" s="476"/>
      <c r="G100" s="476"/>
      <c r="H100" s="476"/>
      <c r="I100" s="475"/>
      <c r="J100" s="475"/>
      <c r="K100" s="475"/>
      <c r="L100" s="475"/>
      <c r="M100" s="475"/>
      <c r="N100" s="475"/>
      <c r="O100" s="475"/>
      <c r="P100" s="475"/>
      <c r="Q100" s="475"/>
      <c r="R100" s="475"/>
      <c r="S100" s="475"/>
      <c r="T100" s="475"/>
    </row>
    <row r="101" spans="3:20" s="474" customFormat="1" ht="23.25" x14ac:dyDescent="0.2">
      <c r="C101" s="476"/>
      <c r="D101" s="476"/>
      <c r="E101" s="476"/>
      <c r="F101" s="476"/>
      <c r="G101" s="476"/>
      <c r="H101" s="476"/>
      <c r="I101" s="475"/>
      <c r="J101" s="475"/>
      <c r="K101" s="475"/>
      <c r="L101" s="475"/>
      <c r="M101" s="475"/>
      <c r="N101" s="475"/>
      <c r="O101" s="475"/>
      <c r="P101" s="475"/>
      <c r="Q101" s="475"/>
      <c r="R101" s="475"/>
      <c r="S101" s="475"/>
      <c r="T101" s="475"/>
    </row>
    <row r="102" spans="3:20" s="474" customFormat="1" ht="23.25" x14ac:dyDescent="0.2">
      <c r="C102" s="476"/>
      <c r="D102" s="476"/>
      <c r="E102" s="476"/>
      <c r="F102" s="476"/>
      <c r="G102" s="476"/>
      <c r="H102" s="476"/>
      <c r="I102" s="475"/>
      <c r="J102" s="475"/>
      <c r="K102" s="475"/>
      <c r="L102" s="475"/>
      <c r="M102" s="475"/>
      <c r="N102" s="475"/>
      <c r="O102" s="475"/>
      <c r="P102" s="475"/>
      <c r="Q102" s="475"/>
      <c r="R102" s="475"/>
      <c r="S102" s="475"/>
      <c r="T102" s="475"/>
    </row>
    <row r="103" spans="3:20" s="474" customFormat="1" ht="23.25" x14ac:dyDescent="0.2">
      <c r="C103" s="476"/>
      <c r="D103" s="476"/>
      <c r="E103" s="476"/>
      <c r="F103" s="476"/>
      <c r="G103" s="476"/>
      <c r="H103" s="476"/>
      <c r="I103" s="475"/>
      <c r="J103" s="475"/>
      <c r="K103" s="475"/>
      <c r="L103" s="475"/>
      <c r="M103" s="475"/>
      <c r="N103" s="475"/>
      <c r="O103" s="475"/>
      <c r="P103" s="475"/>
      <c r="Q103" s="475"/>
      <c r="R103" s="475"/>
      <c r="S103" s="475"/>
      <c r="T103" s="475"/>
    </row>
    <row r="104" spans="3:20" s="474" customFormat="1" ht="23.25" x14ac:dyDescent="0.2">
      <c r="C104" s="476"/>
      <c r="D104" s="476"/>
      <c r="E104" s="476"/>
      <c r="F104" s="476"/>
      <c r="G104" s="476"/>
      <c r="H104" s="476"/>
      <c r="I104" s="475"/>
      <c r="J104" s="475"/>
      <c r="K104" s="475"/>
      <c r="L104" s="475"/>
      <c r="M104" s="475"/>
      <c r="N104" s="475"/>
      <c r="O104" s="475"/>
      <c r="P104" s="475"/>
      <c r="Q104" s="475"/>
      <c r="R104" s="475"/>
      <c r="S104" s="475"/>
      <c r="T104" s="475"/>
    </row>
    <row r="105" spans="3:20" s="474" customFormat="1" ht="23.25" x14ac:dyDescent="0.2">
      <c r="C105" s="476"/>
      <c r="D105" s="476"/>
      <c r="E105" s="476"/>
      <c r="F105" s="476"/>
      <c r="G105" s="476"/>
      <c r="H105" s="476"/>
      <c r="I105" s="475"/>
      <c r="J105" s="475"/>
      <c r="K105" s="475"/>
      <c r="L105" s="475"/>
      <c r="M105" s="475"/>
      <c r="N105" s="475"/>
      <c r="O105" s="475"/>
      <c r="P105" s="475"/>
      <c r="Q105" s="475"/>
      <c r="R105" s="475"/>
      <c r="S105" s="475"/>
      <c r="T105" s="475"/>
    </row>
    <row r="106" spans="3:20" s="474" customFormat="1" ht="23.25" x14ac:dyDescent="0.2">
      <c r="C106" s="476"/>
      <c r="D106" s="476"/>
      <c r="E106" s="476"/>
      <c r="F106" s="476"/>
      <c r="G106" s="476"/>
      <c r="H106" s="476"/>
      <c r="I106" s="475"/>
      <c r="J106" s="475"/>
      <c r="K106" s="475"/>
      <c r="L106" s="475"/>
      <c r="M106" s="475"/>
      <c r="N106" s="475"/>
      <c r="O106" s="475"/>
      <c r="P106" s="475"/>
      <c r="Q106" s="475"/>
      <c r="R106" s="475"/>
      <c r="S106" s="475"/>
      <c r="T106" s="475"/>
    </row>
    <row r="107" spans="3:20" s="474" customFormat="1" ht="23.25" x14ac:dyDescent="0.2">
      <c r="C107" s="476"/>
      <c r="D107" s="476"/>
      <c r="E107" s="476"/>
      <c r="F107" s="476"/>
      <c r="G107" s="476"/>
      <c r="H107" s="476"/>
      <c r="I107" s="475"/>
      <c r="J107" s="475"/>
      <c r="K107" s="475"/>
      <c r="L107" s="475"/>
      <c r="M107" s="475"/>
      <c r="N107" s="475"/>
      <c r="O107" s="475"/>
      <c r="P107" s="475"/>
      <c r="Q107" s="475"/>
      <c r="R107" s="475"/>
      <c r="S107" s="475"/>
      <c r="T107" s="475"/>
    </row>
    <row r="108" spans="3:20" s="474" customFormat="1" ht="23.25" x14ac:dyDescent="0.2">
      <c r="C108" s="476"/>
      <c r="D108" s="476"/>
      <c r="E108" s="476"/>
      <c r="F108" s="476"/>
      <c r="G108" s="476"/>
      <c r="H108" s="476"/>
      <c r="I108" s="475"/>
      <c r="J108" s="475"/>
      <c r="K108" s="475"/>
      <c r="L108" s="475"/>
      <c r="M108" s="475"/>
      <c r="N108" s="475"/>
      <c r="O108" s="475"/>
      <c r="P108" s="475"/>
      <c r="Q108" s="475"/>
      <c r="R108" s="475"/>
      <c r="S108" s="475"/>
      <c r="T108" s="475"/>
    </row>
    <row r="109" spans="3:20" s="474" customFormat="1" ht="23.25" x14ac:dyDescent="0.2">
      <c r="C109" s="476"/>
      <c r="D109" s="476"/>
      <c r="E109" s="476"/>
      <c r="F109" s="476"/>
      <c r="G109" s="476"/>
      <c r="H109" s="476"/>
      <c r="I109" s="475"/>
      <c r="J109" s="475"/>
      <c r="K109" s="475"/>
      <c r="L109" s="475"/>
      <c r="M109" s="475"/>
      <c r="N109" s="475"/>
      <c r="O109" s="475"/>
      <c r="P109" s="475"/>
      <c r="Q109" s="475"/>
      <c r="R109" s="475"/>
      <c r="S109" s="475"/>
      <c r="T109" s="475"/>
    </row>
    <row r="110" spans="3:20" s="474" customFormat="1" ht="23.25" x14ac:dyDescent="0.2">
      <c r="C110" s="476"/>
      <c r="D110" s="476"/>
      <c r="E110" s="476"/>
      <c r="F110" s="476"/>
      <c r="G110" s="476"/>
      <c r="H110" s="476"/>
      <c r="I110" s="475"/>
      <c r="J110" s="475"/>
      <c r="K110" s="475"/>
      <c r="L110" s="475"/>
      <c r="M110" s="475"/>
      <c r="N110" s="475"/>
      <c r="O110" s="475"/>
      <c r="P110" s="475"/>
      <c r="Q110" s="475"/>
      <c r="R110" s="475"/>
      <c r="S110" s="475"/>
      <c r="T110" s="475"/>
    </row>
    <row r="111" spans="3:20" s="474" customFormat="1" ht="23.25" x14ac:dyDescent="0.2">
      <c r="C111" s="476"/>
      <c r="D111" s="476"/>
      <c r="E111" s="476"/>
      <c r="F111" s="476"/>
      <c r="G111" s="476"/>
      <c r="H111" s="476"/>
      <c r="I111" s="475"/>
      <c r="J111" s="475"/>
      <c r="K111" s="475"/>
      <c r="L111" s="475"/>
      <c r="M111" s="475"/>
      <c r="N111" s="475"/>
      <c r="O111" s="475"/>
      <c r="P111" s="475"/>
      <c r="Q111" s="475"/>
      <c r="R111" s="475"/>
      <c r="S111" s="475"/>
      <c r="T111" s="475"/>
    </row>
    <row r="112" spans="3:20" s="474" customFormat="1" ht="23.25" x14ac:dyDescent="0.2">
      <c r="C112" s="476"/>
      <c r="D112" s="476"/>
      <c r="E112" s="476"/>
      <c r="F112" s="476"/>
      <c r="G112" s="476"/>
      <c r="H112" s="476"/>
      <c r="I112" s="475"/>
      <c r="J112" s="475"/>
      <c r="K112" s="475"/>
      <c r="L112" s="475"/>
      <c r="M112" s="475"/>
      <c r="N112" s="475"/>
      <c r="O112" s="475"/>
      <c r="P112" s="475"/>
      <c r="Q112" s="475"/>
      <c r="R112" s="475"/>
      <c r="S112" s="475"/>
      <c r="T112" s="475"/>
    </row>
    <row r="113" spans="3:20" s="474" customFormat="1" ht="23.25" x14ac:dyDescent="0.2">
      <c r="C113" s="476"/>
      <c r="D113" s="476"/>
      <c r="E113" s="476"/>
      <c r="F113" s="476"/>
      <c r="G113" s="476"/>
      <c r="H113" s="476"/>
      <c r="I113" s="475"/>
      <c r="J113" s="475"/>
      <c r="K113" s="475"/>
      <c r="L113" s="475"/>
      <c r="M113" s="475"/>
      <c r="N113" s="475"/>
      <c r="O113" s="475"/>
      <c r="P113" s="475"/>
      <c r="Q113" s="475"/>
      <c r="R113" s="475"/>
      <c r="S113" s="475"/>
      <c r="T113" s="475"/>
    </row>
    <row r="114" spans="3:20" s="474" customFormat="1" ht="23.25" x14ac:dyDescent="0.2">
      <c r="C114" s="476"/>
      <c r="D114" s="476"/>
      <c r="E114" s="476"/>
      <c r="F114" s="476"/>
      <c r="G114" s="476"/>
      <c r="H114" s="476"/>
      <c r="I114" s="475"/>
      <c r="J114" s="475"/>
      <c r="K114" s="475"/>
      <c r="L114" s="475"/>
      <c r="M114" s="475"/>
      <c r="N114" s="475"/>
      <c r="O114" s="475"/>
      <c r="P114" s="475"/>
      <c r="Q114" s="475"/>
      <c r="R114" s="475"/>
      <c r="S114" s="475"/>
      <c r="T114" s="475"/>
    </row>
    <row r="115" spans="3:20" s="474" customFormat="1" ht="21.75" customHeight="1" x14ac:dyDescent="0.2">
      <c r="C115" s="476"/>
      <c r="D115" s="476"/>
      <c r="E115" s="476"/>
      <c r="F115" s="476"/>
      <c r="G115" s="476"/>
      <c r="H115" s="476"/>
      <c r="I115" s="475"/>
      <c r="J115" s="475"/>
      <c r="K115" s="475"/>
      <c r="L115" s="475"/>
      <c r="M115" s="475"/>
      <c r="N115" s="475"/>
      <c r="O115" s="475"/>
      <c r="P115" s="475"/>
      <c r="Q115" s="475"/>
      <c r="R115" s="475"/>
      <c r="S115" s="475"/>
      <c r="T115" s="475"/>
    </row>
    <row r="116" spans="3:20" s="474" customFormat="1" ht="21.75" customHeight="1" x14ac:dyDescent="0.2">
      <c r="C116" s="476"/>
      <c r="D116" s="476"/>
      <c r="E116" s="476"/>
      <c r="F116" s="476"/>
      <c r="G116" s="476"/>
      <c r="H116" s="476"/>
      <c r="I116" s="475"/>
      <c r="J116" s="475"/>
      <c r="K116" s="475"/>
      <c r="L116" s="475"/>
      <c r="M116" s="475"/>
      <c r="N116" s="475"/>
      <c r="O116" s="475"/>
      <c r="P116" s="475"/>
      <c r="Q116" s="475"/>
      <c r="R116" s="475"/>
      <c r="S116" s="475"/>
      <c r="T116" s="475"/>
    </row>
    <row r="117" spans="3:20" s="474" customFormat="1" ht="21.75" customHeight="1" x14ac:dyDescent="0.2">
      <c r="C117" s="476"/>
      <c r="D117" s="476"/>
      <c r="E117" s="476"/>
      <c r="F117" s="476"/>
      <c r="G117" s="476"/>
      <c r="H117" s="476"/>
      <c r="I117" s="475"/>
      <c r="J117" s="475"/>
      <c r="K117" s="475"/>
      <c r="L117" s="475"/>
      <c r="M117" s="475"/>
      <c r="N117" s="475"/>
      <c r="O117" s="475"/>
      <c r="P117" s="475"/>
      <c r="Q117" s="475"/>
      <c r="R117" s="475"/>
      <c r="S117" s="475"/>
      <c r="T117" s="475"/>
    </row>
    <row r="118" spans="3:20" s="474" customFormat="1" ht="21.75" customHeight="1" x14ac:dyDescent="0.2">
      <c r="C118" s="476"/>
      <c r="D118" s="476"/>
      <c r="E118" s="476"/>
      <c r="F118" s="476"/>
      <c r="G118" s="476"/>
      <c r="H118" s="476"/>
      <c r="I118" s="475"/>
      <c r="J118" s="475"/>
      <c r="K118" s="475"/>
      <c r="L118" s="475"/>
      <c r="M118" s="475"/>
      <c r="N118" s="475"/>
      <c r="O118" s="475"/>
      <c r="P118" s="475"/>
      <c r="Q118" s="475"/>
      <c r="R118" s="475"/>
      <c r="S118" s="475"/>
      <c r="T118" s="475"/>
    </row>
    <row r="119" spans="3:20" s="474" customFormat="1" ht="21.75" customHeight="1" x14ac:dyDescent="0.2">
      <c r="C119" s="476"/>
      <c r="D119" s="476"/>
      <c r="E119" s="476"/>
      <c r="F119" s="476"/>
      <c r="G119" s="476"/>
      <c r="H119" s="476"/>
      <c r="I119" s="475"/>
      <c r="J119" s="475"/>
      <c r="K119" s="475"/>
      <c r="L119" s="475"/>
      <c r="M119" s="475"/>
      <c r="N119" s="475"/>
      <c r="O119" s="475"/>
      <c r="P119" s="475"/>
      <c r="Q119" s="475"/>
      <c r="R119" s="475"/>
      <c r="S119" s="475"/>
      <c r="T119" s="475"/>
    </row>
    <row r="120" spans="3:20" s="474" customFormat="1" ht="21.75" customHeight="1" x14ac:dyDescent="0.2">
      <c r="C120" s="476"/>
      <c r="D120" s="476"/>
      <c r="E120" s="476"/>
      <c r="F120" s="476"/>
      <c r="G120" s="476"/>
      <c r="H120" s="476"/>
      <c r="I120" s="475"/>
      <c r="J120" s="475"/>
      <c r="K120" s="475"/>
      <c r="L120" s="475"/>
      <c r="M120" s="475"/>
      <c r="N120" s="475"/>
      <c r="O120" s="475"/>
      <c r="P120" s="475"/>
      <c r="Q120" s="475"/>
      <c r="R120" s="475"/>
      <c r="S120" s="475"/>
      <c r="T120" s="475"/>
    </row>
    <row r="121" spans="3:20" s="474" customFormat="1" ht="21.75" customHeight="1" x14ac:dyDescent="0.2">
      <c r="C121" s="476"/>
      <c r="D121" s="476"/>
      <c r="E121" s="476"/>
      <c r="F121" s="476"/>
      <c r="G121" s="476"/>
      <c r="H121" s="476"/>
      <c r="I121" s="475"/>
      <c r="J121" s="475"/>
      <c r="K121" s="475"/>
      <c r="L121" s="475"/>
      <c r="M121" s="475"/>
      <c r="N121" s="475"/>
      <c r="O121" s="475"/>
      <c r="P121" s="475"/>
      <c r="Q121" s="475"/>
      <c r="R121" s="475"/>
      <c r="S121" s="475"/>
      <c r="T121" s="475"/>
    </row>
    <row r="122" spans="3:20" s="474" customFormat="1" ht="21.75" customHeight="1" x14ac:dyDescent="0.2">
      <c r="C122" s="476"/>
      <c r="D122" s="476"/>
      <c r="E122" s="476"/>
      <c r="F122" s="476"/>
      <c r="G122" s="476"/>
      <c r="H122" s="476"/>
      <c r="I122" s="475"/>
      <c r="J122" s="475"/>
      <c r="K122" s="475"/>
      <c r="L122" s="475"/>
      <c r="M122" s="475"/>
      <c r="N122" s="475"/>
      <c r="O122" s="475"/>
      <c r="P122" s="475"/>
      <c r="Q122" s="475"/>
      <c r="R122" s="475"/>
      <c r="S122" s="475"/>
      <c r="T122" s="475"/>
    </row>
    <row r="123" spans="3:20" s="474" customFormat="1" ht="21.75" customHeight="1" x14ac:dyDescent="0.2">
      <c r="C123" s="476"/>
      <c r="D123" s="476"/>
      <c r="E123" s="476"/>
      <c r="F123" s="476"/>
      <c r="G123" s="476"/>
      <c r="H123" s="476"/>
      <c r="I123" s="475"/>
      <c r="J123" s="475"/>
      <c r="K123" s="475"/>
      <c r="L123" s="475"/>
      <c r="M123" s="475"/>
      <c r="N123" s="475"/>
      <c r="O123" s="475"/>
      <c r="P123" s="475"/>
      <c r="Q123" s="475"/>
      <c r="R123" s="475"/>
      <c r="S123" s="475"/>
      <c r="T123" s="475"/>
    </row>
    <row r="124" spans="3:20" s="474" customFormat="1" ht="21.75" customHeight="1" x14ac:dyDescent="0.2">
      <c r="C124" s="476"/>
      <c r="D124" s="476"/>
      <c r="E124" s="476"/>
      <c r="F124" s="476"/>
      <c r="G124" s="476"/>
      <c r="H124" s="476"/>
      <c r="I124" s="475"/>
      <c r="J124" s="475"/>
      <c r="K124" s="475"/>
      <c r="L124" s="475"/>
      <c r="M124" s="475"/>
      <c r="N124" s="475"/>
      <c r="O124" s="475"/>
      <c r="P124" s="475"/>
      <c r="Q124" s="475"/>
      <c r="R124" s="475"/>
      <c r="S124" s="475"/>
      <c r="T124" s="475"/>
    </row>
    <row r="125" spans="3:20" s="474" customFormat="1" ht="21.75" customHeight="1" x14ac:dyDescent="0.2">
      <c r="C125" s="476"/>
      <c r="D125" s="476"/>
      <c r="E125" s="476"/>
      <c r="F125" s="476"/>
      <c r="G125" s="476"/>
      <c r="H125" s="476"/>
      <c r="I125" s="475"/>
      <c r="J125" s="475"/>
      <c r="K125" s="475"/>
      <c r="L125" s="475"/>
      <c r="M125" s="475"/>
      <c r="N125" s="475"/>
      <c r="O125" s="475"/>
      <c r="P125" s="475"/>
      <c r="Q125" s="475"/>
      <c r="R125" s="475"/>
      <c r="S125" s="475"/>
      <c r="T125" s="475"/>
    </row>
    <row r="126" spans="3:20" s="474" customFormat="1" ht="21.75" customHeight="1" x14ac:dyDescent="0.2">
      <c r="C126" s="476"/>
      <c r="D126" s="476"/>
      <c r="E126" s="476"/>
      <c r="F126" s="476"/>
      <c r="G126" s="476"/>
      <c r="H126" s="476"/>
      <c r="I126" s="475"/>
      <c r="J126" s="475"/>
      <c r="K126" s="475"/>
      <c r="L126" s="475"/>
      <c r="M126" s="475"/>
      <c r="N126" s="475"/>
      <c r="O126" s="475"/>
      <c r="P126" s="475"/>
      <c r="Q126" s="475"/>
      <c r="R126" s="475"/>
      <c r="S126" s="475"/>
      <c r="T126" s="475"/>
    </row>
    <row r="127" spans="3:20" s="474" customFormat="1" ht="21.75" customHeight="1" x14ac:dyDescent="0.2">
      <c r="C127" s="476"/>
      <c r="D127" s="476"/>
      <c r="E127" s="476"/>
      <c r="F127" s="476"/>
      <c r="G127" s="476"/>
      <c r="H127" s="476"/>
      <c r="I127" s="475"/>
      <c r="J127" s="475"/>
      <c r="K127" s="475"/>
      <c r="L127" s="475"/>
      <c r="M127" s="475"/>
      <c r="N127" s="475"/>
      <c r="O127" s="475"/>
      <c r="P127" s="475"/>
      <c r="Q127" s="475"/>
      <c r="R127" s="475"/>
      <c r="S127" s="475"/>
      <c r="T127" s="475"/>
    </row>
    <row r="128" spans="3:20" s="474" customFormat="1" ht="21.75" customHeight="1" x14ac:dyDescent="0.2">
      <c r="C128" s="476"/>
      <c r="D128" s="476"/>
      <c r="E128" s="476"/>
      <c r="F128" s="476"/>
      <c r="G128" s="476"/>
      <c r="H128" s="476"/>
      <c r="I128" s="475"/>
      <c r="J128" s="475"/>
      <c r="K128" s="475"/>
      <c r="L128" s="475"/>
      <c r="M128" s="475"/>
      <c r="N128" s="475"/>
      <c r="O128" s="475"/>
      <c r="P128" s="475"/>
      <c r="Q128" s="475"/>
      <c r="R128" s="475"/>
      <c r="S128" s="475"/>
      <c r="T128" s="475"/>
    </row>
    <row r="129" spans="3:20" s="474" customFormat="1" ht="21.75" customHeight="1" x14ac:dyDescent="0.2">
      <c r="C129" s="476"/>
      <c r="D129" s="476"/>
      <c r="E129" s="476"/>
      <c r="F129" s="476"/>
      <c r="G129" s="476"/>
      <c r="H129" s="476"/>
      <c r="I129" s="475"/>
      <c r="J129" s="475"/>
      <c r="K129" s="475"/>
      <c r="L129" s="475"/>
      <c r="M129" s="475"/>
      <c r="N129" s="475"/>
      <c r="O129" s="475"/>
      <c r="P129" s="475"/>
      <c r="Q129" s="475"/>
      <c r="R129" s="475"/>
      <c r="S129" s="475"/>
      <c r="T129" s="475"/>
    </row>
    <row r="130" spans="3:20" s="474" customFormat="1" ht="21.75" customHeight="1" x14ac:dyDescent="0.2">
      <c r="C130" s="476"/>
      <c r="D130" s="476"/>
      <c r="E130" s="476"/>
      <c r="F130" s="476"/>
      <c r="G130" s="476"/>
      <c r="H130" s="476"/>
      <c r="I130" s="475"/>
      <c r="J130" s="475"/>
      <c r="K130" s="475"/>
      <c r="L130" s="475"/>
      <c r="M130" s="475"/>
      <c r="N130" s="475"/>
      <c r="O130" s="475"/>
      <c r="P130" s="475"/>
      <c r="Q130" s="475"/>
      <c r="R130" s="475"/>
      <c r="S130" s="475"/>
      <c r="T130" s="475"/>
    </row>
    <row r="131" spans="3:20" s="474" customFormat="1" ht="21.75" customHeight="1" x14ac:dyDescent="0.2">
      <c r="C131" s="476"/>
      <c r="D131" s="476"/>
      <c r="E131" s="476"/>
      <c r="F131" s="476"/>
      <c r="G131" s="476"/>
      <c r="H131" s="476"/>
      <c r="I131" s="475"/>
      <c r="J131" s="475"/>
      <c r="K131" s="475"/>
      <c r="L131" s="475"/>
      <c r="M131" s="475"/>
      <c r="N131" s="475"/>
      <c r="O131" s="475"/>
      <c r="P131" s="475"/>
      <c r="Q131" s="475"/>
      <c r="R131" s="475"/>
      <c r="S131" s="475"/>
      <c r="T131" s="475"/>
    </row>
    <row r="132" spans="3:20" s="474" customFormat="1" ht="21.75" customHeight="1" x14ac:dyDescent="0.2">
      <c r="C132" s="476"/>
      <c r="D132" s="476"/>
      <c r="E132" s="476"/>
      <c r="F132" s="476"/>
      <c r="G132" s="476"/>
      <c r="H132" s="476"/>
      <c r="I132" s="475"/>
      <c r="J132" s="475"/>
      <c r="K132" s="475"/>
      <c r="L132" s="475"/>
      <c r="M132" s="475"/>
      <c r="N132" s="475"/>
      <c r="O132" s="475"/>
      <c r="P132" s="475"/>
      <c r="Q132" s="475"/>
      <c r="R132" s="475"/>
      <c r="S132" s="475"/>
      <c r="T132" s="475"/>
    </row>
    <row r="133" spans="3:20" s="474" customFormat="1" ht="21.75" customHeight="1" x14ac:dyDescent="0.2">
      <c r="C133" s="476"/>
      <c r="D133" s="476"/>
      <c r="E133" s="476"/>
      <c r="F133" s="476"/>
      <c r="G133" s="476"/>
      <c r="H133" s="476"/>
      <c r="I133" s="475"/>
      <c r="J133" s="475"/>
      <c r="K133" s="475"/>
      <c r="L133" s="475"/>
      <c r="M133" s="475"/>
      <c r="N133" s="475"/>
      <c r="O133" s="475"/>
      <c r="P133" s="475"/>
      <c r="Q133" s="475"/>
      <c r="R133" s="475"/>
      <c r="S133" s="475"/>
      <c r="T133" s="475"/>
    </row>
    <row r="134" spans="3:20" s="474" customFormat="1" ht="21.75" customHeight="1" x14ac:dyDescent="0.2">
      <c r="C134" s="476"/>
      <c r="D134" s="476"/>
      <c r="E134" s="476"/>
      <c r="F134" s="476"/>
      <c r="G134" s="476"/>
      <c r="H134" s="476"/>
      <c r="I134" s="475"/>
      <c r="J134" s="475"/>
      <c r="K134" s="475"/>
      <c r="L134" s="475"/>
      <c r="M134" s="475"/>
      <c r="N134" s="475"/>
      <c r="O134" s="475"/>
      <c r="P134" s="475"/>
      <c r="Q134" s="475"/>
      <c r="R134" s="475"/>
      <c r="S134" s="475"/>
      <c r="T134" s="475"/>
    </row>
    <row r="135" spans="3:20" s="474" customFormat="1" ht="21.75" customHeight="1" x14ac:dyDescent="0.2">
      <c r="C135" s="476"/>
      <c r="D135" s="476"/>
      <c r="E135" s="476"/>
      <c r="F135" s="476"/>
      <c r="G135" s="476"/>
      <c r="H135" s="476"/>
      <c r="I135" s="475"/>
      <c r="J135" s="475"/>
      <c r="K135" s="475"/>
      <c r="L135" s="475"/>
      <c r="M135" s="475"/>
      <c r="N135" s="475"/>
      <c r="O135" s="475"/>
      <c r="P135" s="475"/>
      <c r="Q135" s="475"/>
      <c r="R135" s="475"/>
      <c r="S135" s="475"/>
      <c r="T135" s="475"/>
    </row>
    <row r="136" spans="3:20" s="474" customFormat="1" ht="21.75" customHeight="1" x14ac:dyDescent="0.2">
      <c r="C136" s="476"/>
      <c r="D136" s="476"/>
      <c r="E136" s="476"/>
      <c r="F136" s="476"/>
      <c r="G136" s="476"/>
      <c r="H136" s="476"/>
      <c r="I136" s="475"/>
      <c r="J136" s="475"/>
      <c r="K136" s="475"/>
      <c r="L136" s="475"/>
      <c r="M136" s="475"/>
      <c r="N136" s="475"/>
      <c r="O136" s="475"/>
      <c r="P136" s="475"/>
      <c r="Q136" s="475"/>
      <c r="R136" s="475"/>
      <c r="S136" s="475"/>
      <c r="T136" s="475"/>
    </row>
    <row r="137" spans="3:20" s="474" customFormat="1" ht="21.75" customHeight="1" x14ac:dyDescent="0.2">
      <c r="C137" s="476"/>
      <c r="D137" s="476"/>
      <c r="E137" s="476"/>
      <c r="F137" s="476"/>
      <c r="G137" s="476"/>
      <c r="H137" s="476"/>
      <c r="I137" s="475"/>
      <c r="J137" s="475"/>
      <c r="K137" s="475"/>
      <c r="L137" s="475"/>
      <c r="M137" s="475"/>
      <c r="N137" s="475"/>
      <c r="O137" s="475"/>
      <c r="P137" s="475"/>
      <c r="Q137" s="475"/>
      <c r="R137" s="475"/>
      <c r="S137" s="475"/>
      <c r="T137" s="475"/>
    </row>
    <row r="138" spans="3:20" s="474" customFormat="1" ht="21.75" customHeight="1" x14ac:dyDescent="0.2">
      <c r="C138" s="476"/>
      <c r="D138" s="476"/>
      <c r="E138" s="476"/>
      <c r="F138" s="476"/>
      <c r="G138" s="476"/>
      <c r="H138" s="476"/>
      <c r="I138" s="475"/>
      <c r="J138" s="475"/>
      <c r="K138" s="475"/>
      <c r="L138" s="475"/>
      <c r="M138" s="475"/>
      <c r="N138" s="475"/>
      <c r="O138" s="475"/>
      <c r="P138" s="475"/>
      <c r="Q138" s="475"/>
      <c r="R138" s="475"/>
      <c r="S138" s="475"/>
      <c r="T138" s="475"/>
    </row>
    <row r="139" spans="3:20" s="474" customFormat="1" ht="21.75" customHeight="1" x14ac:dyDescent="0.2">
      <c r="C139" s="476"/>
      <c r="D139" s="476"/>
      <c r="E139" s="476"/>
      <c r="F139" s="476"/>
      <c r="G139" s="476"/>
      <c r="H139" s="476"/>
      <c r="I139" s="475"/>
      <c r="J139" s="475"/>
      <c r="K139" s="475"/>
      <c r="L139" s="475"/>
      <c r="M139" s="475"/>
      <c r="N139" s="475"/>
      <c r="O139" s="475"/>
      <c r="P139" s="475"/>
      <c r="Q139" s="475"/>
      <c r="R139" s="475"/>
      <c r="S139" s="475"/>
      <c r="T139" s="475"/>
    </row>
    <row r="140" spans="3:20" s="474" customFormat="1" ht="21.75" customHeight="1" x14ac:dyDescent="0.2">
      <c r="C140" s="476"/>
      <c r="D140" s="476"/>
      <c r="E140" s="476"/>
      <c r="F140" s="476"/>
      <c r="G140" s="476"/>
      <c r="H140" s="476"/>
      <c r="I140" s="475"/>
      <c r="J140" s="475"/>
      <c r="K140" s="475"/>
      <c r="L140" s="475"/>
      <c r="M140" s="475"/>
      <c r="N140" s="475"/>
      <c r="O140" s="475"/>
      <c r="P140" s="475"/>
      <c r="Q140" s="475"/>
      <c r="R140" s="475"/>
      <c r="S140" s="475"/>
      <c r="T140" s="475"/>
    </row>
    <row r="141" spans="3:20" s="474" customFormat="1" ht="21.75" customHeight="1" x14ac:dyDescent="0.2">
      <c r="C141" s="476"/>
      <c r="D141" s="476"/>
      <c r="E141" s="476"/>
      <c r="F141" s="476"/>
      <c r="G141" s="476"/>
      <c r="H141" s="476"/>
      <c r="I141" s="476"/>
      <c r="J141" s="476"/>
      <c r="K141" s="476"/>
      <c r="L141" s="476"/>
      <c r="M141" s="476"/>
      <c r="N141" s="476"/>
      <c r="O141" s="476"/>
      <c r="P141" s="476"/>
      <c r="Q141" s="476"/>
      <c r="R141" s="476"/>
      <c r="S141" s="476"/>
      <c r="T141" s="476"/>
    </row>
    <row r="142" spans="3:20" s="474" customFormat="1" ht="21.75" customHeight="1" x14ac:dyDescent="0.2">
      <c r="C142" s="476"/>
      <c r="D142" s="476"/>
      <c r="E142" s="476"/>
      <c r="F142" s="476"/>
      <c r="G142" s="476"/>
      <c r="H142" s="476"/>
      <c r="I142" s="476"/>
      <c r="J142" s="476"/>
      <c r="K142" s="476"/>
      <c r="L142" s="476"/>
      <c r="M142" s="476"/>
      <c r="N142" s="476"/>
      <c r="O142" s="476"/>
      <c r="P142" s="476"/>
      <c r="Q142" s="476"/>
      <c r="R142" s="476"/>
      <c r="S142" s="476"/>
      <c r="T142" s="476"/>
    </row>
    <row r="143" spans="3:20" s="474" customFormat="1" ht="21.75" customHeight="1" x14ac:dyDescent="0.2">
      <c r="C143" s="476"/>
      <c r="D143" s="476"/>
      <c r="E143" s="476"/>
      <c r="F143" s="476"/>
      <c r="G143" s="476"/>
      <c r="H143" s="476"/>
      <c r="I143" s="476"/>
      <c r="J143" s="476"/>
      <c r="K143" s="476"/>
      <c r="L143" s="476"/>
      <c r="M143" s="476"/>
      <c r="N143" s="476"/>
      <c r="O143" s="476"/>
      <c r="P143" s="476"/>
      <c r="Q143" s="476"/>
      <c r="R143" s="476"/>
      <c r="S143" s="476"/>
      <c r="T143" s="476"/>
    </row>
    <row r="144" spans="3:20" s="474" customFormat="1" ht="21.75" customHeight="1" x14ac:dyDescent="0.2">
      <c r="C144" s="476"/>
      <c r="D144" s="476"/>
      <c r="E144" s="476"/>
      <c r="F144" s="476"/>
      <c r="G144" s="476"/>
      <c r="H144" s="476"/>
      <c r="I144" s="476"/>
      <c r="J144" s="476"/>
      <c r="K144" s="476"/>
      <c r="L144" s="476"/>
      <c r="M144" s="476"/>
      <c r="N144" s="476"/>
      <c r="O144" s="476"/>
      <c r="P144" s="476"/>
      <c r="Q144" s="476"/>
      <c r="R144" s="476"/>
      <c r="S144" s="476"/>
      <c r="T144" s="476"/>
    </row>
    <row r="145" spans="3:20" s="474" customFormat="1" ht="21.75" customHeight="1" x14ac:dyDescent="0.2">
      <c r="C145" s="476"/>
      <c r="D145" s="476"/>
      <c r="E145" s="476"/>
      <c r="F145" s="476"/>
      <c r="G145" s="476"/>
      <c r="H145" s="476"/>
      <c r="I145" s="476"/>
      <c r="J145" s="476"/>
      <c r="K145" s="476"/>
      <c r="L145" s="476"/>
      <c r="M145" s="476"/>
      <c r="N145" s="476"/>
      <c r="O145" s="476"/>
      <c r="P145" s="476"/>
      <c r="Q145" s="476"/>
      <c r="R145" s="476"/>
      <c r="S145" s="476"/>
      <c r="T145" s="476"/>
    </row>
    <row r="146" spans="3:20" s="474" customFormat="1" ht="21.75" customHeight="1" x14ac:dyDescent="0.2">
      <c r="C146" s="476"/>
      <c r="D146" s="476"/>
      <c r="E146" s="476"/>
      <c r="F146" s="476"/>
      <c r="G146" s="476"/>
      <c r="H146" s="476"/>
      <c r="I146" s="476"/>
      <c r="J146" s="476"/>
      <c r="K146" s="476"/>
      <c r="L146" s="476"/>
      <c r="M146" s="476"/>
      <c r="N146" s="476"/>
      <c r="O146" s="476"/>
      <c r="P146" s="476"/>
      <c r="Q146" s="476"/>
      <c r="R146" s="476"/>
      <c r="S146" s="476"/>
      <c r="T146" s="476"/>
    </row>
    <row r="147" spans="3:20" s="474" customFormat="1" ht="21.75" customHeight="1" x14ac:dyDescent="0.2">
      <c r="C147" s="476"/>
      <c r="D147" s="476"/>
      <c r="E147" s="476"/>
      <c r="F147" s="476"/>
      <c r="G147" s="476"/>
      <c r="H147" s="476"/>
      <c r="I147" s="476"/>
      <c r="J147" s="476"/>
      <c r="K147" s="476"/>
      <c r="L147" s="476"/>
      <c r="M147" s="476"/>
      <c r="N147" s="476"/>
      <c r="O147" s="476"/>
      <c r="P147" s="476"/>
      <c r="Q147" s="476"/>
      <c r="R147" s="476"/>
      <c r="S147" s="476"/>
      <c r="T147" s="476"/>
    </row>
    <row r="148" spans="3:20" s="474" customFormat="1" ht="21.75" customHeight="1" x14ac:dyDescent="0.2">
      <c r="C148" s="476"/>
      <c r="D148" s="476"/>
      <c r="E148" s="476"/>
      <c r="F148" s="476"/>
      <c r="G148" s="476"/>
      <c r="H148" s="476"/>
      <c r="I148" s="476"/>
      <c r="J148" s="476"/>
      <c r="K148" s="476"/>
      <c r="L148" s="476"/>
      <c r="M148" s="476"/>
      <c r="N148" s="476"/>
      <c r="O148" s="476"/>
      <c r="P148" s="476"/>
      <c r="Q148" s="476"/>
      <c r="R148" s="476"/>
      <c r="S148" s="476"/>
      <c r="T148" s="476"/>
    </row>
    <row r="149" spans="3:20" s="474" customFormat="1" ht="21.75" customHeight="1" x14ac:dyDescent="0.2">
      <c r="C149" s="476"/>
      <c r="D149" s="476"/>
      <c r="E149" s="476"/>
      <c r="F149" s="476"/>
      <c r="G149" s="476"/>
      <c r="H149" s="476"/>
      <c r="I149" s="476"/>
      <c r="J149" s="476"/>
      <c r="K149" s="476"/>
      <c r="L149" s="476"/>
      <c r="M149" s="476"/>
      <c r="N149" s="476"/>
      <c r="O149" s="476"/>
      <c r="P149" s="476"/>
      <c r="Q149" s="476"/>
      <c r="R149" s="476"/>
      <c r="S149" s="476"/>
      <c r="T149" s="476"/>
    </row>
    <row r="150" spans="3:20" s="474" customFormat="1" ht="21.75" customHeight="1" x14ac:dyDescent="0.2">
      <c r="C150" s="476"/>
      <c r="D150" s="476"/>
      <c r="E150" s="476"/>
      <c r="F150" s="476"/>
      <c r="G150" s="476"/>
      <c r="H150" s="476"/>
      <c r="I150" s="476"/>
      <c r="J150" s="476"/>
      <c r="K150" s="476"/>
      <c r="L150" s="476"/>
      <c r="M150" s="476"/>
      <c r="N150" s="476"/>
      <c r="O150" s="476"/>
      <c r="P150" s="476"/>
      <c r="Q150" s="476"/>
      <c r="R150" s="476"/>
      <c r="S150" s="476"/>
      <c r="T150" s="476"/>
    </row>
    <row r="151" spans="3:20" s="474" customFormat="1" ht="21.75" customHeight="1" x14ac:dyDescent="0.2">
      <c r="C151" s="476"/>
      <c r="D151" s="476"/>
      <c r="E151" s="476"/>
      <c r="F151" s="476"/>
      <c r="G151" s="476"/>
      <c r="H151" s="476"/>
      <c r="I151" s="476"/>
      <c r="J151" s="476"/>
      <c r="K151" s="476"/>
      <c r="L151" s="476"/>
      <c r="M151" s="476"/>
      <c r="N151" s="476"/>
      <c r="O151" s="476"/>
      <c r="P151" s="476"/>
      <c r="Q151" s="476"/>
      <c r="R151" s="476"/>
      <c r="S151" s="476"/>
      <c r="T151" s="476"/>
    </row>
    <row r="152" spans="3:20" s="474" customFormat="1" ht="21.75" customHeight="1" x14ac:dyDescent="0.2">
      <c r="C152" s="476"/>
      <c r="D152" s="476"/>
      <c r="E152" s="476"/>
      <c r="F152" s="476"/>
      <c r="G152" s="476"/>
      <c r="H152" s="476"/>
      <c r="I152" s="476"/>
      <c r="J152" s="476"/>
      <c r="K152" s="476"/>
      <c r="L152" s="476"/>
      <c r="M152" s="476"/>
      <c r="N152" s="476"/>
      <c r="O152" s="476"/>
      <c r="P152" s="476"/>
      <c r="Q152" s="476"/>
      <c r="R152" s="476"/>
      <c r="S152" s="476"/>
      <c r="T152" s="476"/>
    </row>
    <row r="153" spans="3:20" s="474" customFormat="1" ht="21.75" customHeight="1" x14ac:dyDescent="0.2">
      <c r="C153" s="476"/>
      <c r="D153" s="476"/>
      <c r="E153" s="476"/>
      <c r="F153" s="476"/>
      <c r="G153" s="476"/>
      <c r="H153" s="476"/>
      <c r="I153" s="476"/>
      <c r="J153" s="476"/>
      <c r="K153" s="476"/>
      <c r="L153" s="476"/>
      <c r="M153" s="476"/>
      <c r="N153" s="476"/>
      <c r="O153" s="476"/>
      <c r="P153" s="476"/>
      <c r="Q153" s="476"/>
      <c r="R153" s="476"/>
      <c r="S153" s="476"/>
      <c r="T153" s="476"/>
    </row>
    <row r="154" spans="3:20" s="474" customFormat="1" ht="21.75" customHeight="1" x14ac:dyDescent="0.2">
      <c r="C154" s="476"/>
      <c r="D154" s="476"/>
      <c r="E154" s="476"/>
      <c r="F154" s="476"/>
      <c r="G154" s="476"/>
      <c r="H154" s="476"/>
      <c r="I154" s="476"/>
      <c r="J154" s="476"/>
      <c r="K154" s="476"/>
      <c r="L154" s="476"/>
      <c r="M154" s="476"/>
      <c r="N154" s="476"/>
      <c r="O154" s="476"/>
      <c r="P154" s="476"/>
      <c r="Q154" s="476"/>
      <c r="R154" s="476"/>
      <c r="S154" s="476"/>
      <c r="T154" s="476"/>
    </row>
    <row r="155" spans="3:20" s="474" customFormat="1" ht="21.75" customHeight="1" x14ac:dyDescent="0.2">
      <c r="C155" s="476"/>
      <c r="D155" s="476"/>
      <c r="E155" s="476"/>
      <c r="F155" s="476"/>
      <c r="G155" s="476"/>
      <c r="H155" s="476"/>
      <c r="I155" s="476"/>
      <c r="J155" s="476"/>
      <c r="K155" s="476"/>
      <c r="L155" s="476"/>
      <c r="M155" s="476"/>
      <c r="N155" s="476"/>
      <c r="O155" s="476"/>
      <c r="P155" s="476"/>
      <c r="Q155" s="476"/>
      <c r="R155" s="476"/>
      <c r="S155" s="476"/>
      <c r="T155" s="476"/>
    </row>
    <row r="156" spans="3:20" s="474" customFormat="1" ht="21.75" customHeight="1" x14ac:dyDescent="0.2">
      <c r="C156" s="476"/>
      <c r="D156" s="476"/>
      <c r="E156" s="476"/>
      <c r="F156" s="476"/>
      <c r="G156" s="476"/>
      <c r="H156" s="476"/>
      <c r="I156" s="476"/>
      <c r="J156" s="476"/>
      <c r="K156" s="476"/>
      <c r="L156" s="476"/>
      <c r="M156" s="476"/>
      <c r="N156" s="476"/>
      <c r="O156" s="476"/>
      <c r="P156" s="476"/>
      <c r="Q156" s="476"/>
      <c r="R156" s="476"/>
      <c r="S156" s="476"/>
      <c r="T156" s="476"/>
    </row>
    <row r="157" spans="3:20" s="474" customFormat="1" ht="21.75" customHeight="1" x14ac:dyDescent="0.2">
      <c r="C157" s="476"/>
      <c r="D157" s="476"/>
      <c r="E157" s="476"/>
      <c r="F157" s="476"/>
      <c r="G157" s="476"/>
      <c r="H157" s="476"/>
      <c r="I157" s="476"/>
      <c r="J157" s="476"/>
      <c r="K157" s="476"/>
      <c r="L157" s="476"/>
      <c r="M157" s="476"/>
      <c r="N157" s="476"/>
      <c r="O157" s="476"/>
      <c r="P157" s="476"/>
      <c r="Q157" s="476"/>
      <c r="R157" s="476"/>
      <c r="S157" s="476"/>
      <c r="T157" s="476"/>
    </row>
    <row r="158" spans="3:20" s="474" customFormat="1" ht="21.75" customHeight="1" x14ac:dyDescent="0.2">
      <c r="C158" s="476"/>
      <c r="D158" s="476"/>
      <c r="E158" s="476"/>
      <c r="F158" s="476"/>
      <c r="G158" s="476"/>
      <c r="H158" s="476"/>
      <c r="I158" s="476"/>
      <c r="J158" s="476"/>
      <c r="K158" s="476"/>
      <c r="L158" s="476"/>
      <c r="M158" s="476"/>
      <c r="N158" s="476"/>
      <c r="O158" s="476"/>
      <c r="P158" s="476"/>
      <c r="Q158" s="476"/>
      <c r="R158" s="476"/>
      <c r="S158" s="476"/>
      <c r="T158" s="476"/>
    </row>
    <row r="159" spans="3:20" s="474" customFormat="1" ht="21.75" customHeight="1" x14ac:dyDescent="0.2">
      <c r="C159" s="476"/>
      <c r="D159" s="476"/>
      <c r="E159" s="476"/>
      <c r="F159" s="476"/>
      <c r="G159" s="476"/>
      <c r="H159" s="476"/>
      <c r="I159" s="476"/>
      <c r="J159" s="476"/>
      <c r="K159" s="476"/>
      <c r="L159" s="476"/>
      <c r="M159" s="476"/>
      <c r="N159" s="476"/>
      <c r="O159" s="476"/>
      <c r="P159" s="476"/>
      <c r="Q159" s="476"/>
      <c r="R159" s="476"/>
      <c r="S159" s="476"/>
      <c r="T159" s="476"/>
    </row>
    <row r="160" spans="3:20" ht="21.75" customHeight="1" x14ac:dyDescent="0.5">
      <c r="C160" s="78"/>
      <c r="D160" s="78"/>
      <c r="E160" s="78"/>
      <c r="F160" s="78"/>
      <c r="G160" s="78"/>
      <c r="H160" s="78"/>
      <c r="I160" s="78"/>
      <c r="J160" s="78"/>
      <c r="K160" s="78"/>
      <c r="L160" s="78"/>
      <c r="M160" s="78"/>
      <c r="N160" s="78"/>
      <c r="O160" s="78"/>
      <c r="P160" s="78"/>
      <c r="Q160" s="78"/>
      <c r="R160" s="78"/>
      <c r="S160" s="78"/>
      <c r="T160" s="78"/>
    </row>
    <row r="161" spans="3:20" ht="21.75" customHeight="1" x14ac:dyDescent="0.5">
      <c r="C161" s="78"/>
      <c r="D161" s="78"/>
      <c r="E161" s="78"/>
      <c r="F161" s="78"/>
      <c r="G161" s="78"/>
      <c r="H161" s="78"/>
      <c r="I161" s="78"/>
      <c r="J161" s="78"/>
      <c r="K161" s="78"/>
      <c r="L161" s="78"/>
      <c r="M161" s="78"/>
      <c r="N161" s="78"/>
      <c r="O161" s="78"/>
      <c r="P161" s="78"/>
      <c r="Q161" s="78"/>
      <c r="R161" s="78"/>
      <c r="S161" s="78"/>
      <c r="T161" s="78"/>
    </row>
    <row r="162" spans="3:20" ht="21.75" customHeight="1" x14ac:dyDescent="0.5">
      <c r="C162" s="78"/>
      <c r="D162" s="78"/>
      <c r="E162" s="78"/>
      <c r="F162" s="78"/>
      <c r="G162" s="78"/>
      <c r="H162" s="78"/>
      <c r="I162" s="78"/>
      <c r="J162" s="78"/>
      <c r="K162" s="78"/>
      <c r="L162" s="78"/>
      <c r="M162" s="78"/>
      <c r="N162" s="78"/>
      <c r="O162" s="78"/>
      <c r="P162" s="78"/>
      <c r="Q162" s="78"/>
      <c r="R162" s="78"/>
      <c r="S162" s="78"/>
      <c r="T162" s="78"/>
    </row>
    <row r="163" spans="3:20" ht="21.75" customHeight="1" x14ac:dyDescent="0.5">
      <c r="C163" s="78"/>
      <c r="D163" s="78"/>
      <c r="E163" s="78"/>
      <c r="F163" s="78"/>
      <c r="G163" s="78"/>
      <c r="H163" s="78"/>
      <c r="I163" s="78"/>
      <c r="J163" s="78"/>
      <c r="K163" s="78"/>
      <c r="L163" s="78"/>
      <c r="M163" s="78"/>
      <c r="N163" s="78"/>
      <c r="O163" s="78"/>
      <c r="P163" s="78"/>
      <c r="Q163" s="78"/>
      <c r="R163" s="78"/>
      <c r="S163" s="78"/>
      <c r="T163" s="78"/>
    </row>
    <row r="164" spans="3:20" ht="21.75" customHeight="1" x14ac:dyDescent="0.5">
      <c r="C164" s="78"/>
      <c r="D164" s="78"/>
      <c r="E164" s="78"/>
      <c r="F164" s="78"/>
      <c r="G164" s="78"/>
      <c r="H164" s="78"/>
      <c r="I164" s="78"/>
      <c r="J164" s="78"/>
      <c r="K164" s="78"/>
      <c r="L164" s="78"/>
      <c r="M164" s="78"/>
      <c r="N164" s="78"/>
      <c r="O164" s="78"/>
      <c r="P164" s="78"/>
      <c r="Q164" s="78"/>
      <c r="R164" s="78"/>
      <c r="S164" s="78"/>
      <c r="T164" s="78"/>
    </row>
    <row r="165" spans="3:20" ht="21.75" customHeight="1" x14ac:dyDescent="0.5">
      <c r="C165" s="78"/>
      <c r="D165" s="78"/>
      <c r="E165" s="78"/>
      <c r="F165" s="78"/>
      <c r="G165" s="78"/>
      <c r="H165" s="78"/>
      <c r="I165" s="78"/>
      <c r="J165" s="78"/>
      <c r="K165" s="78"/>
      <c r="L165" s="78"/>
      <c r="M165" s="78"/>
      <c r="N165" s="78"/>
      <c r="O165" s="78"/>
      <c r="P165" s="78"/>
      <c r="Q165" s="78"/>
      <c r="R165" s="78"/>
      <c r="S165" s="78"/>
      <c r="T165" s="78"/>
    </row>
    <row r="166" spans="3:20" ht="21.75" customHeight="1" x14ac:dyDescent="0.5">
      <c r="C166" s="78"/>
      <c r="D166" s="78"/>
      <c r="E166" s="78"/>
      <c r="F166" s="78"/>
      <c r="G166" s="78"/>
      <c r="H166" s="78"/>
      <c r="I166" s="78"/>
      <c r="J166" s="78"/>
      <c r="K166" s="78"/>
      <c r="L166" s="78"/>
      <c r="M166" s="78"/>
      <c r="N166" s="78"/>
      <c r="O166" s="78"/>
      <c r="P166" s="78"/>
      <c r="Q166" s="78"/>
      <c r="R166" s="78"/>
      <c r="S166" s="78"/>
      <c r="T166" s="78"/>
    </row>
    <row r="167" spans="3:20" ht="21.75" customHeight="1" x14ac:dyDescent="0.5">
      <c r="C167" s="78"/>
      <c r="D167" s="78"/>
      <c r="E167" s="78"/>
      <c r="F167" s="78"/>
      <c r="G167" s="78"/>
      <c r="H167" s="78"/>
      <c r="I167" s="78"/>
      <c r="J167" s="78"/>
      <c r="K167" s="78"/>
      <c r="L167" s="78"/>
      <c r="M167" s="78"/>
      <c r="N167" s="78"/>
      <c r="O167" s="78"/>
      <c r="P167" s="78"/>
      <c r="Q167" s="78"/>
      <c r="R167" s="78"/>
      <c r="S167" s="78"/>
      <c r="T167" s="78"/>
    </row>
    <row r="168" spans="3:20" ht="21.75" customHeight="1" x14ac:dyDescent="0.5">
      <c r="C168" s="78"/>
      <c r="D168" s="78"/>
      <c r="E168" s="78"/>
      <c r="F168" s="78"/>
      <c r="G168" s="78"/>
      <c r="H168" s="78"/>
      <c r="I168" s="78"/>
      <c r="J168" s="78"/>
      <c r="K168" s="78"/>
      <c r="L168" s="78"/>
      <c r="M168" s="78"/>
      <c r="N168" s="78"/>
      <c r="O168" s="78"/>
      <c r="P168" s="78"/>
      <c r="Q168" s="78"/>
      <c r="R168" s="78"/>
      <c r="S168" s="78"/>
      <c r="T168" s="78"/>
    </row>
    <row r="169" spans="3:20" ht="21.75" customHeight="1" x14ac:dyDescent="0.5">
      <c r="C169" s="78"/>
      <c r="D169" s="78"/>
      <c r="E169" s="78"/>
      <c r="F169" s="78"/>
      <c r="G169" s="78"/>
      <c r="H169" s="78"/>
      <c r="I169" s="78"/>
      <c r="J169" s="78"/>
      <c r="K169" s="78"/>
      <c r="L169" s="78"/>
      <c r="M169" s="78"/>
      <c r="N169" s="78"/>
      <c r="O169" s="78"/>
      <c r="P169" s="78"/>
      <c r="Q169" s="78"/>
      <c r="R169" s="78"/>
      <c r="S169" s="78"/>
      <c r="T169" s="78"/>
    </row>
    <row r="170" spans="3:20" ht="21.75" customHeight="1" x14ac:dyDescent="0.5">
      <c r="C170" s="78"/>
      <c r="D170" s="78"/>
      <c r="E170" s="78"/>
      <c r="F170" s="78"/>
      <c r="G170" s="78"/>
      <c r="H170" s="78"/>
      <c r="I170" s="78"/>
      <c r="J170" s="78"/>
      <c r="K170" s="78"/>
      <c r="L170" s="78"/>
      <c r="M170" s="78"/>
      <c r="N170" s="78"/>
      <c r="O170" s="78"/>
      <c r="P170" s="78"/>
      <c r="Q170" s="78"/>
      <c r="R170" s="78"/>
      <c r="S170" s="78"/>
      <c r="T170" s="78"/>
    </row>
    <row r="171" spans="3:20" ht="21.75" customHeight="1" x14ac:dyDescent="0.5">
      <c r="C171" s="78"/>
      <c r="D171" s="78"/>
      <c r="E171" s="78"/>
      <c r="F171" s="78"/>
      <c r="G171" s="78"/>
      <c r="H171" s="78"/>
      <c r="I171" s="78"/>
      <c r="J171" s="78"/>
      <c r="K171" s="78"/>
      <c r="L171" s="78"/>
      <c r="M171" s="78"/>
      <c r="N171" s="78"/>
      <c r="O171" s="78"/>
      <c r="P171" s="78"/>
      <c r="Q171" s="78"/>
      <c r="R171" s="78"/>
      <c r="S171" s="78"/>
      <c r="T171" s="78"/>
    </row>
    <row r="172" spans="3:20" ht="21.75" customHeight="1" x14ac:dyDescent="0.5">
      <c r="C172" s="78"/>
      <c r="D172" s="78"/>
      <c r="E172" s="78"/>
      <c r="F172" s="78"/>
      <c r="G172" s="78"/>
      <c r="H172" s="78"/>
      <c r="I172" s="78"/>
      <c r="J172" s="78"/>
      <c r="K172" s="78"/>
      <c r="L172" s="78"/>
      <c r="M172" s="78"/>
      <c r="N172" s="78"/>
      <c r="O172" s="78"/>
      <c r="P172" s="78"/>
      <c r="Q172" s="78"/>
      <c r="R172" s="78"/>
      <c r="S172" s="78"/>
      <c r="T172" s="78"/>
    </row>
    <row r="173" spans="3:20" ht="21.75" customHeight="1" x14ac:dyDescent="0.5">
      <c r="C173" s="78"/>
      <c r="D173" s="78"/>
      <c r="E173" s="78"/>
      <c r="F173" s="78"/>
      <c r="G173" s="78"/>
      <c r="H173" s="78"/>
      <c r="I173" s="78"/>
      <c r="J173" s="78"/>
      <c r="K173" s="78"/>
      <c r="L173" s="78"/>
      <c r="M173" s="78"/>
      <c r="N173" s="78"/>
      <c r="O173" s="78"/>
      <c r="P173" s="78"/>
      <c r="Q173" s="78"/>
      <c r="R173" s="78"/>
      <c r="S173" s="78"/>
      <c r="T173" s="78"/>
    </row>
    <row r="174" spans="3:20" ht="21.75" customHeight="1" x14ac:dyDescent="0.5">
      <c r="C174" s="78"/>
      <c r="D174" s="78"/>
      <c r="E174" s="78"/>
      <c r="F174" s="78"/>
      <c r="G174" s="78"/>
      <c r="H174" s="78"/>
      <c r="I174" s="78"/>
      <c r="J174" s="78"/>
      <c r="K174" s="78"/>
      <c r="L174" s="78"/>
      <c r="M174" s="78"/>
      <c r="N174" s="78"/>
      <c r="O174" s="78"/>
      <c r="P174" s="78"/>
      <c r="Q174" s="78"/>
      <c r="R174" s="78"/>
      <c r="S174" s="78"/>
      <c r="T174" s="78"/>
    </row>
    <row r="175" spans="3:20" ht="21.75" customHeight="1" x14ac:dyDescent="0.5">
      <c r="C175" s="78"/>
      <c r="D175" s="78"/>
      <c r="E175" s="78"/>
      <c r="F175" s="78"/>
      <c r="G175" s="78"/>
      <c r="H175" s="78"/>
      <c r="I175" s="78"/>
      <c r="J175" s="78"/>
      <c r="K175" s="78"/>
      <c r="L175" s="78"/>
      <c r="M175" s="78"/>
      <c r="N175" s="78"/>
      <c r="O175" s="78"/>
      <c r="P175" s="78"/>
      <c r="Q175" s="78"/>
      <c r="R175" s="78"/>
      <c r="S175" s="78"/>
      <c r="T175" s="78"/>
    </row>
    <row r="176" spans="3:20" ht="21.75" customHeight="1" x14ac:dyDescent="0.5">
      <c r="C176" s="78"/>
      <c r="D176" s="78"/>
      <c r="E176" s="78"/>
      <c r="F176" s="78"/>
      <c r="G176" s="78"/>
      <c r="H176" s="78"/>
      <c r="I176" s="78"/>
      <c r="J176" s="78"/>
      <c r="K176" s="78"/>
      <c r="L176" s="78"/>
      <c r="M176" s="78"/>
      <c r="N176" s="78"/>
      <c r="O176" s="78"/>
      <c r="P176" s="78"/>
      <c r="Q176" s="78"/>
      <c r="R176" s="78"/>
      <c r="S176" s="78"/>
      <c r="T176" s="78"/>
    </row>
    <row r="177" spans="3:20" ht="21.75" customHeight="1" x14ac:dyDescent="0.5">
      <c r="C177" s="78"/>
      <c r="D177" s="78"/>
      <c r="E177" s="78"/>
      <c r="F177" s="78"/>
      <c r="G177" s="78"/>
      <c r="H177" s="78"/>
      <c r="I177" s="78"/>
      <c r="J177" s="78"/>
      <c r="K177" s="78"/>
      <c r="L177" s="78"/>
      <c r="M177" s="78"/>
      <c r="N177" s="78"/>
      <c r="O177" s="78"/>
      <c r="P177" s="78"/>
      <c r="Q177" s="78"/>
      <c r="R177" s="78"/>
      <c r="S177" s="78"/>
      <c r="T177" s="78"/>
    </row>
    <row r="178" spans="3:20" ht="21.75" customHeight="1" x14ac:dyDescent="0.5">
      <c r="C178" s="78"/>
      <c r="D178" s="78"/>
      <c r="E178" s="78"/>
      <c r="F178" s="78"/>
      <c r="G178" s="78"/>
      <c r="H178" s="78"/>
      <c r="I178" s="78"/>
      <c r="J178" s="78"/>
      <c r="K178" s="78"/>
      <c r="L178" s="78"/>
      <c r="M178" s="78"/>
      <c r="N178" s="78"/>
      <c r="O178" s="78"/>
      <c r="P178" s="78"/>
      <c r="Q178" s="78"/>
      <c r="R178" s="78"/>
      <c r="S178" s="78"/>
      <c r="T178" s="78"/>
    </row>
    <row r="179" spans="3:20" ht="21.75" customHeight="1" x14ac:dyDescent="0.5">
      <c r="C179" s="78"/>
      <c r="D179" s="78"/>
      <c r="E179" s="78"/>
      <c r="F179" s="78"/>
      <c r="G179" s="78"/>
      <c r="H179" s="78"/>
      <c r="I179" s="78"/>
      <c r="J179" s="78"/>
      <c r="K179" s="78"/>
      <c r="L179" s="78"/>
      <c r="M179" s="78"/>
      <c r="N179" s="78"/>
      <c r="O179" s="78"/>
      <c r="P179" s="78"/>
      <c r="Q179" s="78"/>
      <c r="R179" s="78"/>
      <c r="S179" s="78"/>
      <c r="T179" s="78"/>
    </row>
    <row r="180" spans="3:20" ht="21.75" customHeight="1" x14ac:dyDescent="0.5">
      <c r="C180" s="78"/>
      <c r="D180" s="78"/>
      <c r="E180" s="78"/>
      <c r="F180" s="78"/>
      <c r="G180" s="78"/>
      <c r="H180" s="78"/>
      <c r="I180" s="78"/>
      <c r="J180" s="78"/>
      <c r="K180" s="78"/>
      <c r="L180" s="78"/>
      <c r="M180" s="78"/>
      <c r="N180" s="78"/>
      <c r="O180" s="78"/>
      <c r="P180" s="78"/>
      <c r="Q180" s="78"/>
      <c r="R180" s="78"/>
      <c r="S180" s="78"/>
      <c r="T180" s="78"/>
    </row>
    <row r="181" spans="3:20" ht="21.75" customHeight="1" x14ac:dyDescent="0.5">
      <c r="C181" s="78"/>
      <c r="D181" s="78"/>
      <c r="E181" s="78"/>
      <c r="F181" s="78"/>
      <c r="G181" s="78"/>
      <c r="H181" s="78"/>
      <c r="I181" s="78"/>
      <c r="J181" s="78"/>
      <c r="K181" s="78"/>
      <c r="L181" s="78"/>
      <c r="M181" s="78"/>
      <c r="N181" s="78"/>
      <c r="O181" s="78"/>
      <c r="P181" s="78"/>
      <c r="Q181" s="78"/>
      <c r="R181" s="78"/>
      <c r="S181" s="78"/>
      <c r="T181" s="78"/>
    </row>
    <row r="182" spans="3:20" ht="21.75" customHeight="1" x14ac:dyDescent="0.5">
      <c r="C182" s="78"/>
      <c r="D182" s="78"/>
      <c r="E182" s="78"/>
      <c r="F182" s="78"/>
      <c r="G182" s="78"/>
      <c r="H182" s="78"/>
      <c r="I182" s="78"/>
      <c r="J182" s="78"/>
      <c r="K182" s="78"/>
      <c r="L182" s="78"/>
      <c r="M182" s="78"/>
      <c r="N182" s="78"/>
      <c r="O182" s="78"/>
      <c r="P182" s="78"/>
      <c r="Q182" s="78"/>
      <c r="R182" s="78"/>
      <c r="S182" s="78"/>
      <c r="T182" s="78"/>
    </row>
    <row r="183" spans="3:20" ht="21.75" customHeight="1" x14ac:dyDescent="0.5">
      <c r="C183" s="78"/>
      <c r="D183" s="78"/>
      <c r="E183" s="78"/>
      <c r="F183" s="78"/>
      <c r="G183" s="78"/>
      <c r="H183" s="78"/>
      <c r="I183" s="78"/>
      <c r="J183" s="78"/>
      <c r="K183" s="78"/>
      <c r="L183" s="78"/>
      <c r="M183" s="78"/>
      <c r="N183" s="78"/>
      <c r="O183" s="78"/>
      <c r="P183" s="78"/>
      <c r="Q183" s="78"/>
      <c r="R183" s="78"/>
      <c r="S183" s="78"/>
      <c r="T183" s="78"/>
    </row>
    <row r="184" spans="3:20" ht="21.75" customHeight="1" x14ac:dyDescent="0.5">
      <c r="C184" s="78"/>
      <c r="D184" s="78"/>
      <c r="E184" s="78"/>
      <c r="F184" s="78"/>
      <c r="G184" s="78"/>
      <c r="H184" s="78"/>
      <c r="I184" s="78"/>
      <c r="J184" s="78"/>
      <c r="K184" s="78"/>
      <c r="L184" s="78"/>
      <c r="M184" s="78"/>
      <c r="N184" s="78"/>
      <c r="O184" s="78"/>
      <c r="P184" s="78"/>
      <c r="Q184" s="78"/>
      <c r="R184" s="78"/>
      <c r="S184" s="78"/>
      <c r="T184" s="78"/>
    </row>
    <row r="185" spans="3:20" ht="21.75" customHeight="1" x14ac:dyDescent="0.5">
      <c r="C185" s="78"/>
      <c r="D185" s="78"/>
      <c r="E185" s="78"/>
      <c r="F185" s="78"/>
      <c r="G185" s="78"/>
      <c r="H185" s="78"/>
      <c r="I185" s="78"/>
      <c r="J185" s="78"/>
      <c r="K185" s="78"/>
      <c r="L185" s="78"/>
      <c r="M185" s="78"/>
      <c r="N185" s="78"/>
      <c r="O185" s="78"/>
      <c r="P185" s="78"/>
      <c r="Q185" s="78"/>
      <c r="R185" s="78"/>
      <c r="S185" s="78"/>
      <c r="T185" s="78"/>
    </row>
    <row r="186" spans="3:20" ht="21.75" customHeight="1" x14ac:dyDescent="0.5">
      <c r="C186" s="78"/>
      <c r="D186" s="78"/>
      <c r="E186" s="78"/>
      <c r="F186" s="78"/>
      <c r="G186" s="78"/>
      <c r="H186" s="78"/>
      <c r="I186" s="78"/>
      <c r="J186" s="78"/>
      <c r="K186" s="78"/>
      <c r="L186" s="78"/>
      <c r="M186" s="78"/>
      <c r="N186" s="78"/>
      <c r="O186" s="78"/>
      <c r="P186" s="78"/>
      <c r="Q186" s="78"/>
      <c r="R186" s="78"/>
      <c r="S186" s="78"/>
      <c r="T186" s="78"/>
    </row>
    <row r="187" spans="3:20" ht="21.75" customHeight="1" x14ac:dyDescent="0.5">
      <c r="C187" s="78"/>
      <c r="D187" s="78"/>
      <c r="E187" s="78"/>
      <c r="F187" s="78"/>
      <c r="G187" s="78"/>
      <c r="H187" s="78"/>
      <c r="I187" s="78"/>
      <c r="J187" s="78"/>
      <c r="K187" s="78"/>
      <c r="L187" s="78"/>
      <c r="M187" s="78"/>
      <c r="N187" s="78"/>
      <c r="O187" s="78"/>
      <c r="P187" s="78"/>
      <c r="Q187" s="78"/>
      <c r="R187" s="78"/>
      <c r="S187" s="78"/>
      <c r="T187" s="78"/>
    </row>
    <row r="188" spans="3:20" ht="21.75" customHeight="1" x14ac:dyDescent="0.5">
      <c r="C188" s="78"/>
      <c r="D188" s="78"/>
      <c r="E188" s="78"/>
      <c r="F188" s="78"/>
      <c r="G188" s="78"/>
      <c r="H188" s="78"/>
      <c r="I188" s="78"/>
      <c r="J188" s="78"/>
      <c r="K188" s="78"/>
      <c r="L188" s="78"/>
      <c r="M188" s="78"/>
      <c r="N188" s="78"/>
      <c r="O188" s="78"/>
      <c r="P188" s="78"/>
      <c r="Q188" s="78"/>
      <c r="R188" s="78"/>
      <c r="S188" s="78"/>
      <c r="T188" s="78"/>
    </row>
    <row r="189" spans="3:20" ht="21.75" customHeight="1" x14ac:dyDescent="0.5">
      <c r="C189" s="78"/>
      <c r="D189" s="78"/>
      <c r="E189" s="78"/>
      <c r="F189" s="78"/>
      <c r="G189" s="78"/>
      <c r="H189" s="78"/>
      <c r="I189" s="78"/>
      <c r="J189" s="78"/>
      <c r="K189" s="78"/>
      <c r="L189" s="78"/>
      <c r="M189" s="78"/>
      <c r="N189" s="78"/>
      <c r="O189" s="78"/>
      <c r="P189" s="78"/>
      <c r="Q189" s="78"/>
      <c r="R189" s="78"/>
      <c r="S189" s="78"/>
      <c r="T189" s="78"/>
    </row>
    <row r="190" spans="3:20" ht="21.75" customHeight="1" x14ac:dyDescent="0.5">
      <c r="C190" s="78"/>
      <c r="D190" s="78"/>
      <c r="E190" s="78"/>
      <c r="F190" s="78"/>
      <c r="G190" s="78"/>
      <c r="H190" s="78"/>
      <c r="I190" s="78"/>
      <c r="J190" s="78"/>
      <c r="K190" s="78"/>
      <c r="L190" s="78"/>
      <c r="M190" s="78"/>
      <c r="N190" s="78"/>
      <c r="O190" s="78"/>
      <c r="P190" s="78"/>
      <c r="Q190" s="78"/>
      <c r="R190" s="78"/>
      <c r="S190" s="78"/>
      <c r="T190" s="78"/>
    </row>
    <row r="191" spans="3:20" ht="21.75" customHeight="1" x14ac:dyDescent="0.5">
      <c r="C191" s="78"/>
      <c r="D191" s="78"/>
      <c r="E191" s="78"/>
      <c r="F191" s="78"/>
      <c r="G191" s="78"/>
      <c r="H191" s="78"/>
      <c r="I191" s="78"/>
      <c r="J191" s="78"/>
      <c r="K191" s="78"/>
      <c r="L191" s="78"/>
      <c r="M191" s="78"/>
      <c r="N191" s="78"/>
      <c r="O191" s="78"/>
      <c r="P191" s="78"/>
      <c r="Q191" s="78"/>
      <c r="R191" s="78"/>
      <c r="S191" s="78"/>
      <c r="T191" s="78"/>
    </row>
    <row r="192" spans="3:20" ht="21.75" customHeight="1" x14ac:dyDescent="0.5">
      <c r="C192" s="78"/>
      <c r="D192" s="78"/>
      <c r="E192" s="78"/>
      <c r="F192" s="78"/>
      <c r="G192" s="78"/>
      <c r="H192" s="78"/>
      <c r="I192" s="78"/>
      <c r="J192" s="78"/>
      <c r="K192" s="78"/>
      <c r="L192" s="78"/>
      <c r="M192" s="78"/>
      <c r="N192" s="78"/>
      <c r="O192" s="78"/>
      <c r="P192" s="78"/>
      <c r="Q192" s="78"/>
      <c r="R192" s="78"/>
      <c r="S192" s="78"/>
      <c r="T192" s="78"/>
    </row>
    <row r="193" spans="3:20" ht="21.75" customHeight="1" x14ac:dyDescent="0.5">
      <c r="C193" s="78"/>
      <c r="D193" s="78"/>
      <c r="E193" s="78"/>
      <c r="F193" s="78"/>
      <c r="G193" s="78"/>
      <c r="H193" s="78"/>
      <c r="I193" s="78"/>
      <c r="J193" s="78"/>
      <c r="K193" s="78"/>
      <c r="L193" s="78"/>
      <c r="M193" s="78"/>
      <c r="N193" s="78"/>
      <c r="O193" s="78"/>
      <c r="P193" s="78"/>
      <c r="Q193" s="78"/>
      <c r="R193" s="78"/>
      <c r="S193" s="78"/>
      <c r="T193" s="78"/>
    </row>
    <row r="194" spans="3:20" ht="21.75" customHeight="1" x14ac:dyDescent="0.5">
      <c r="C194" s="78"/>
      <c r="D194" s="78"/>
      <c r="E194" s="78"/>
      <c r="F194" s="78"/>
      <c r="G194" s="78"/>
      <c r="H194" s="78"/>
      <c r="I194" s="78"/>
      <c r="J194" s="78"/>
      <c r="K194" s="78"/>
      <c r="L194" s="78"/>
      <c r="M194" s="78"/>
      <c r="N194" s="78"/>
      <c r="O194" s="78"/>
      <c r="P194" s="78"/>
      <c r="Q194" s="78"/>
      <c r="R194" s="78"/>
      <c r="S194" s="78"/>
      <c r="T194" s="78"/>
    </row>
    <row r="195" spans="3:20" ht="21.75" customHeight="1" x14ac:dyDescent="0.5">
      <c r="C195" s="78"/>
      <c r="D195" s="78"/>
      <c r="E195" s="78"/>
      <c r="F195" s="78"/>
      <c r="G195" s="78"/>
      <c r="H195" s="78"/>
      <c r="I195" s="78"/>
      <c r="J195" s="78"/>
      <c r="K195" s="78"/>
      <c r="L195" s="78"/>
      <c r="M195" s="78"/>
      <c r="N195" s="78"/>
      <c r="O195" s="78"/>
      <c r="P195" s="78"/>
      <c r="Q195" s="78"/>
      <c r="R195" s="78"/>
      <c r="S195" s="78"/>
      <c r="T195" s="78"/>
    </row>
    <row r="196" spans="3:20" ht="21.75" customHeight="1" x14ac:dyDescent="0.5">
      <c r="C196" s="78"/>
      <c r="D196" s="78"/>
      <c r="E196" s="78"/>
      <c r="F196" s="78"/>
      <c r="G196" s="78"/>
      <c r="H196" s="78"/>
      <c r="I196" s="78"/>
      <c r="J196" s="78"/>
      <c r="K196" s="78"/>
      <c r="L196" s="78"/>
      <c r="M196" s="78"/>
      <c r="N196" s="78"/>
      <c r="O196" s="78"/>
      <c r="P196" s="78"/>
      <c r="Q196" s="78"/>
      <c r="R196" s="78"/>
      <c r="S196" s="78"/>
      <c r="T196" s="78"/>
    </row>
    <row r="197" spans="3:20" ht="21.75" customHeight="1" x14ac:dyDescent="0.5">
      <c r="C197" s="78"/>
      <c r="D197" s="78"/>
      <c r="E197" s="78"/>
      <c r="F197" s="78"/>
      <c r="G197" s="78"/>
      <c r="H197" s="78"/>
      <c r="I197" s="78"/>
      <c r="J197" s="78"/>
      <c r="K197" s="78"/>
      <c r="L197" s="78"/>
      <c r="M197" s="78"/>
      <c r="N197" s="78"/>
      <c r="O197" s="78"/>
      <c r="P197" s="78"/>
      <c r="Q197" s="78"/>
      <c r="R197" s="78"/>
      <c r="S197" s="78"/>
      <c r="T197" s="78"/>
    </row>
    <row r="198" spans="3:20" ht="21.75" customHeight="1" x14ac:dyDescent="0.5">
      <c r="C198" s="78"/>
      <c r="D198" s="78"/>
      <c r="E198" s="78"/>
      <c r="F198" s="78"/>
      <c r="G198" s="78"/>
      <c r="H198" s="78"/>
      <c r="I198" s="78"/>
      <c r="J198" s="78"/>
      <c r="K198" s="78"/>
      <c r="L198" s="78"/>
      <c r="M198" s="78"/>
      <c r="N198" s="78"/>
      <c r="O198" s="78"/>
      <c r="P198" s="78"/>
      <c r="Q198" s="78"/>
      <c r="R198" s="78"/>
      <c r="S198" s="78"/>
      <c r="T198" s="78"/>
    </row>
    <row r="199" spans="3:20" ht="21.75" customHeight="1" x14ac:dyDescent="0.5">
      <c r="C199" s="78"/>
      <c r="D199" s="78"/>
      <c r="E199" s="78"/>
      <c r="F199" s="78"/>
      <c r="G199" s="78"/>
      <c r="H199" s="78"/>
      <c r="I199" s="78"/>
      <c r="J199" s="78"/>
      <c r="K199" s="78"/>
      <c r="L199" s="78"/>
      <c r="M199" s="78"/>
      <c r="N199" s="78"/>
      <c r="O199" s="78"/>
      <c r="P199" s="78"/>
      <c r="Q199" s="78"/>
      <c r="R199" s="78"/>
      <c r="S199" s="78"/>
      <c r="T199" s="78"/>
    </row>
    <row r="200" spans="3:20" ht="21.75" customHeight="1" x14ac:dyDescent="0.5">
      <c r="C200" s="78"/>
      <c r="D200" s="78"/>
      <c r="E200" s="78"/>
      <c r="F200" s="78"/>
      <c r="G200" s="78"/>
      <c r="H200" s="78"/>
      <c r="I200" s="78"/>
      <c r="J200" s="78"/>
      <c r="K200" s="78"/>
      <c r="L200" s="78"/>
      <c r="M200" s="78"/>
      <c r="N200" s="78"/>
      <c r="O200" s="78"/>
      <c r="P200" s="78"/>
      <c r="Q200" s="78"/>
      <c r="R200" s="78"/>
      <c r="S200" s="78"/>
      <c r="T200" s="78"/>
    </row>
  </sheetData>
  <mergeCells count="12">
    <mergeCell ref="U9:U11"/>
    <mergeCell ref="B9:B11"/>
    <mergeCell ref="B4:K4"/>
    <mergeCell ref="L4:U4"/>
    <mergeCell ref="C9:C11"/>
    <mergeCell ref="D9:D11"/>
    <mergeCell ref="E9:E11"/>
    <mergeCell ref="F9:F11"/>
    <mergeCell ref="G9:G11"/>
    <mergeCell ref="H9:H11"/>
    <mergeCell ref="I9:K9"/>
    <mergeCell ref="L9:T9"/>
  </mergeCells>
  <printOptions horizontalCentered="1"/>
  <pageMargins left="0.196850393700787" right="0.196850393700787" top="0.39370078740157499" bottom="0.39370078740157499" header="0.511811023622047" footer="0.511811023622047"/>
  <pageSetup paperSize="9" scale="44" fitToHeight="2" orientation="portrait" r:id="rId1"/>
  <headerFooter alignWithMargins="0">
    <oddFooter>&amp;C&amp;"Times New Roman,Regular"&amp;20- &amp;P+11 -</oddFooter>
  </headerFooter>
  <colBreaks count="1" manualBreakCount="1">
    <brk id="11" max="76"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4"/>
  <dimension ref="A1:AH139"/>
  <sheetViews>
    <sheetView rightToLeft="1" view="pageBreakPreview" zoomScale="50" zoomScaleSheetLayoutView="50" workbookViewId="0"/>
  </sheetViews>
  <sheetFormatPr defaultRowHeight="15" x14ac:dyDescent="0.35"/>
  <cols>
    <col min="1" max="1" width="4" style="35" customWidth="1"/>
    <col min="2" max="2" width="64.85546875" style="35" customWidth="1"/>
    <col min="3" max="3" width="16.42578125" style="35" customWidth="1"/>
    <col min="4" max="11" width="16.7109375" style="35" customWidth="1"/>
    <col min="12" max="20" width="16.42578125" style="35" customWidth="1"/>
    <col min="21" max="21" width="64" style="35" customWidth="1"/>
    <col min="22" max="22" width="9.140625" style="35"/>
    <col min="23" max="23" width="14.28515625" style="35" bestFit="1" customWidth="1"/>
    <col min="24" max="31" width="9.140625" style="35"/>
    <col min="32" max="32" width="11.42578125" style="35" bestFit="1" customWidth="1"/>
    <col min="33" max="33" width="14.28515625" style="35" bestFit="1" customWidth="1"/>
    <col min="34" max="34" width="13.28515625" style="35" customWidth="1"/>
    <col min="35" max="16384" width="9.140625" style="35"/>
  </cols>
  <sheetData>
    <row r="1" spans="1:34" s="5" customFormat="1" ht="13.5" customHeight="1" x14ac:dyDescent="0.65">
      <c r="B1" s="2"/>
      <c r="C1" s="2"/>
      <c r="D1" s="2"/>
      <c r="E1" s="2"/>
      <c r="F1" s="2"/>
      <c r="G1" s="2"/>
      <c r="H1" s="2"/>
      <c r="I1" s="2"/>
      <c r="J1" s="2"/>
      <c r="K1" s="2"/>
      <c r="L1" s="2"/>
      <c r="M1" s="2"/>
      <c r="N1" s="2"/>
      <c r="O1" s="2"/>
      <c r="P1" s="2"/>
      <c r="Q1" s="2"/>
      <c r="R1" s="2"/>
      <c r="S1" s="2"/>
      <c r="T1" s="2"/>
    </row>
    <row r="2" spans="1:34" s="5" customFormat="1" ht="13.5" customHeight="1" x14ac:dyDescent="0.65">
      <c r="B2" s="2"/>
      <c r="C2" s="2"/>
      <c r="D2" s="2"/>
      <c r="E2" s="2"/>
      <c r="F2" s="2"/>
      <c r="G2" s="2"/>
      <c r="H2" s="2"/>
      <c r="I2" s="2"/>
      <c r="J2" s="2"/>
      <c r="K2" s="2"/>
      <c r="L2" s="2"/>
      <c r="M2" s="2"/>
      <c r="N2" s="2"/>
      <c r="O2" s="2"/>
      <c r="P2" s="2"/>
      <c r="Q2" s="2"/>
      <c r="R2" s="2"/>
      <c r="S2" s="2"/>
      <c r="T2" s="2"/>
    </row>
    <row r="3" spans="1:34" s="5" customFormat="1" ht="13.5" customHeight="1" x14ac:dyDescent="0.65">
      <c r="B3" s="2"/>
      <c r="C3" s="2"/>
      <c r="D3" s="2"/>
      <c r="E3" s="2"/>
      <c r="F3" s="2"/>
      <c r="G3" s="2"/>
      <c r="H3" s="2"/>
      <c r="I3" s="2"/>
      <c r="J3" s="2"/>
      <c r="K3" s="2"/>
      <c r="L3" s="2"/>
      <c r="M3" s="2"/>
      <c r="N3" s="2"/>
      <c r="O3" s="2"/>
      <c r="P3" s="2"/>
      <c r="Q3" s="2"/>
      <c r="R3" s="2"/>
      <c r="S3" s="2"/>
      <c r="T3" s="2"/>
    </row>
    <row r="4" spans="1:34" s="316" customFormat="1" ht="36.75" x14ac:dyDescent="0.85">
      <c r="B4" s="1656" t="s">
        <v>831</v>
      </c>
      <c r="C4" s="1656"/>
      <c r="D4" s="1656"/>
      <c r="E4" s="1656"/>
      <c r="F4" s="1656"/>
      <c r="G4" s="1656"/>
      <c r="H4" s="1656"/>
      <c r="I4" s="1656"/>
      <c r="J4" s="1656"/>
      <c r="K4" s="1656"/>
      <c r="L4" s="1648" t="s">
        <v>832</v>
      </c>
      <c r="M4" s="1648"/>
      <c r="N4" s="1648"/>
      <c r="O4" s="1648"/>
      <c r="P4" s="1648"/>
      <c r="Q4" s="1648"/>
      <c r="R4" s="1648"/>
      <c r="S4" s="1648"/>
      <c r="T4" s="1648"/>
      <c r="U4" s="1648"/>
      <c r="V4" s="315"/>
      <c r="W4" s="315"/>
      <c r="X4" s="315"/>
      <c r="Y4" s="315"/>
      <c r="Z4" s="315"/>
      <c r="AA4" s="315"/>
      <c r="AB4" s="315"/>
      <c r="AC4" s="315"/>
      <c r="AD4" s="315"/>
      <c r="AE4" s="315"/>
      <c r="AF4" s="315"/>
      <c r="AG4" s="315"/>
    </row>
    <row r="5" spans="1:34" s="45" customFormat="1" ht="13.5" customHeight="1" x14ac:dyDescent="0.65">
      <c r="B5" s="44"/>
      <c r="C5" s="44"/>
      <c r="D5" s="44"/>
      <c r="E5" s="44"/>
      <c r="F5" s="44"/>
      <c r="G5" s="44"/>
      <c r="H5" s="44"/>
      <c r="I5" s="44"/>
      <c r="J5" s="44"/>
      <c r="K5" s="44"/>
      <c r="L5" s="44"/>
      <c r="M5" s="44"/>
      <c r="N5" s="44"/>
      <c r="O5" s="44"/>
      <c r="P5" s="44"/>
      <c r="Q5" s="44"/>
      <c r="R5" s="44"/>
      <c r="S5" s="44"/>
      <c r="T5" s="44"/>
      <c r="U5" s="44"/>
    </row>
    <row r="6" spans="1:34" s="45" customFormat="1" ht="13.5" customHeight="1" x14ac:dyDescent="0.65">
      <c r="B6" s="44"/>
      <c r="C6" s="44"/>
      <c r="D6" s="44"/>
      <c r="E6" s="44"/>
      <c r="F6" s="44"/>
      <c r="G6" s="44"/>
      <c r="H6" s="44"/>
      <c r="I6" s="44"/>
      <c r="J6" s="44"/>
      <c r="K6" s="44"/>
      <c r="L6" s="44"/>
      <c r="M6" s="44"/>
      <c r="N6" s="44"/>
      <c r="O6" s="44"/>
      <c r="P6" s="44"/>
      <c r="Q6" s="44"/>
      <c r="R6" s="44"/>
      <c r="S6" s="44"/>
      <c r="T6" s="44"/>
      <c r="U6" s="44"/>
    </row>
    <row r="7" spans="1:34" s="267" customFormat="1" ht="22.5" x14ac:dyDescent="0.5">
      <c r="B7" s="1079" t="s">
        <v>758</v>
      </c>
      <c r="U7" s="120" t="s">
        <v>762</v>
      </c>
    </row>
    <row r="8" spans="1:34" s="45" customFormat="1" ht="10.5" customHeight="1" thickBot="1" x14ac:dyDescent="0.7">
      <c r="B8" s="44"/>
      <c r="C8" s="44"/>
      <c r="D8" s="44"/>
      <c r="E8" s="44"/>
      <c r="F8" s="44"/>
      <c r="G8" s="44"/>
      <c r="H8" s="44"/>
      <c r="I8" s="44"/>
      <c r="J8" s="44"/>
      <c r="K8" s="44"/>
      <c r="L8" s="44"/>
      <c r="M8" s="44"/>
      <c r="N8" s="44"/>
      <c r="O8" s="44"/>
      <c r="P8" s="44"/>
      <c r="Q8" s="44"/>
      <c r="R8" s="44"/>
      <c r="S8" s="44"/>
      <c r="T8" s="44"/>
      <c r="U8" s="44"/>
    </row>
    <row r="9" spans="1:34" s="913" customFormat="1" ht="25.5" customHeight="1" thickTop="1" x14ac:dyDescent="0.7">
      <c r="A9" s="145"/>
      <c r="B9" s="1653" t="s">
        <v>212</v>
      </c>
      <c r="C9" s="1643">
        <v>2016</v>
      </c>
      <c r="D9" s="1643">
        <v>2017</v>
      </c>
      <c r="E9" s="1643">
        <v>2018</v>
      </c>
      <c r="F9" s="1643">
        <v>2019</v>
      </c>
      <c r="G9" s="1643">
        <v>2020</v>
      </c>
      <c r="H9" s="1643">
        <v>2021</v>
      </c>
      <c r="I9" s="1685">
        <v>2021</v>
      </c>
      <c r="J9" s="1686"/>
      <c r="K9" s="1687"/>
      <c r="L9" s="1688">
        <v>2021</v>
      </c>
      <c r="M9" s="1689"/>
      <c r="N9" s="1689"/>
      <c r="O9" s="1689"/>
      <c r="P9" s="1689"/>
      <c r="Q9" s="1689"/>
      <c r="R9" s="1689"/>
      <c r="S9" s="1689"/>
      <c r="T9" s="1690"/>
      <c r="U9" s="1650" t="s">
        <v>211</v>
      </c>
    </row>
    <row r="10" spans="1:34" s="145" customFormat="1" ht="21.75" customHeight="1" x14ac:dyDescent="0.7">
      <c r="B10" s="1654"/>
      <c r="C10" s="1644"/>
      <c r="D10" s="1644"/>
      <c r="E10" s="1644"/>
      <c r="F10" s="1644"/>
      <c r="G10" s="1644"/>
      <c r="H10" s="1644"/>
      <c r="I10" s="227" t="s">
        <v>80</v>
      </c>
      <c r="J10" s="228" t="s">
        <v>81</v>
      </c>
      <c r="K10" s="228" t="s">
        <v>82</v>
      </c>
      <c r="L10" s="228" t="s">
        <v>83</v>
      </c>
      <c r="M10" s="228" t="s">
        <v>84</v>
      </c>
      <c r="N10" s="228" t="s">
        <v>74</v>
      </c>
      <c r="O10" s="228" t="s">
        <v>75</v>
      </c>
      <c r="P10" s="228" t="s">
        <v>76</v>
      </c>
      <c r="Q10" s="228" t="s">
        <v>77</v>
      </c>
      <c r="R10" s="228" t="s">
        <v>78</v>
      </c>
      <c r="S10" s="228" t="s">
        <v>79</v>
      </c>
      <c r="T10" s="229" t="s">
        <v>613</v>
      </c>
      <c r="U10" s="1651"/>
    </row>
    <row r="11" spans="1:34" s="201" customFormat="1" ht="21.75" customHeight="1" x14ac:dyDescent="0.7">
      <c r="A11" s="145"/>
      <c r="B11" s="1655"/>
      <c r="C11" s="1645"/>
      <c r="D11" s="1645"/>
      <c r="E11" s="1645"/>
      <c r="F11" s="1645"/>
      <c r="G11" s="1645"/>
      <c r="H11" s="1645"/>
      <c r="I11" s="230" t="s">
        <v>142</v>
      </c>
      <c r="J11" s="231" t="s">
        <v>25</v>
      </c>
      <c r="K11" s="231" t="s">
        <v>26</v>
      </c>
      <c r="L11" s="231" t="s">
        <v>27</v>
      </c>
      <c r="M11" s="231" t="s">
        <v>73</v>
      </c>
      <c r="N11" s="231" t="s">
        <v>136</v>
      </c>
      <c r="O11" s="231" t="s">
        <v>137</v>
      </c>
      <c r="P11" s="231" t="s">
        <v>138</v>
      </c>
      <c r="Q11" s="231" t="s">
        <v>139</v>
      </c>
      <c r="R11" s="231" t="s">
        <v>140</v>
      </c>
      <c r="S11" s="231" t="s">
        <v>141</v>
      </c>
      <c r="T11" s="232" t="s">
        <v>135</v>
      </c>
      <c r="U11" s="1652"/>
    </row>
    <row r="12" spans="1:34" s="225" customFormat="1" ht="26.1" customHeight="1" x14ac:dyDescent="0.2">
      <c r="B12" s="304" t="s">
        <v>260</v>
      </c>
      <c r="C12" s="417"/>
      <c r="D12" s="417"/>
      <c r="E12" s="417"/>
      <c r="F12" s="417"/>
      <c r="G12" s="417"/>
      <c r="H12" s="417"/>
      <c r="I12" s="704"/>
      <c r="J12" s="705"/>
      <c r="K12" s="705"/>
      <c r="L12" s="705"/>
      <c r="M12" s="705"/>
      <c r="N12" s="705"/>
      <c r="O12" s="705"/>
      <c r="P12" s="705"/>
      <c r="Q12" s="705"/>
      <c r="R12" s="705"/>
      <c r="S12" s="705"/>
      <c r="T12" s="706"/>
      <c r="U12" s="746" t="s">
        <v>289</v>
      </c>
    </row>
    <row r="13" spans="1:34" s="225" customFormat="1" ht="12" customHeight="1" x14ac:dyDescent="0.2">
      <c r="B13" s="405"/>
      <c r="C13" s="417"/>
      <c r="D13" s="417"/>
      <c r="E13" s="417"/>
      <c r="F13" s="417"/>
      <c r="G13" s="417"/>
      <c r="H13" s="417"/>
      <c r="I13" s="704"/>
      <c r="J13" s="705"/>
      <c r="K13" s="705"/>
      <c r="L13" s="705"/>
      <c r="M13" s="705"/>
      <c r="N13" s="705"/>
      <c r="O13" s="705"/>
      <c r="P13" s="705"/>
      <c r="Q13" s="705"/>
      <c r="R13" s="705"/>
      <c r="S13" s="705"/>
      <c r="T13" s="706"/>
      <c r="U13" s="701"/>
    </row>
    <row r="14" spans="1:34" s="225" customFormat="1" ht="26.1" customHeight="1" x14ac:dyDescent="0.2">
      <c r="B14" s="303" t="s">
        <v>99</v>
      </c>
      <c r="C14" s="521">
        <v>30547.632799036899</v>
      </c>
      <c r="D14" s="521">
        <v>38462.834638420907</v>
      </c>
      <c r="E14" s="521">
        <v>48191.554723686</v>
      </c>
      <c r="F14" s="521">
        <v>75146.236081369992</v>
      </c>
      <c r="G14" s="521">
        <v>210843.43955454999</v>
      </c>
      <c r="H14" s="521">
        <v>330180.905946752</v>
      </c>
      <c r="I14" s="456">
        <v>238516.84973413002</v>
      </c>
      <c r="J14" s="454">
        <v>253644.94166823005</v>
      </c>
      <c r="K14" s="454">
        <v>277863.42513872997</v>
      </c>
      <c r="L14" s="454">
        <v>296781.65491784998</v>
      </c>
      <c r="M14" s="454">
        <v>305261.50489656994</v>
      </c>
      <c r="N14" s="454">
        <v>313466.95331915998</v>
      </c>
      <c r="O14" s="454">
        <v>310973.25342249998</v>
      </c>
      <c r="P14" s="454">
        <v>331035.72164358001</v>
      </c>
      <c r="Q14" s="454">
        <v>335833.81400938</v>
      </c>
      <c r="R14" s="454">
        <v>376542.15125281998</v>
      </c>
      <c r="S14" s="454">
        <v>371390.74841140001</v>
      </c>
      <c r="T14" s="455">
        <v>330180.905946752</v>
      </c>
      <c r="U14" s="404" t="s">
        <v>437</v>
      </c>
      <c r="V14" s="508"/>
      <c r="W14" s="508"/>
      <c r="X14" s="508"/>
      <c r="Y14" s="508"/>
      <c r="Z14" s="508"/>
      <c r="AA14" s="508"/>
      <c r="AB14" s="508"/>
      <c r="AC14" s="508"/>
      <c r="AD14" s="508"/>
      <c r="AE14" s="508"/>
      <c r="AF14" s="508"/>
      <c r="AG14" s="508"/>
      <c r="AH14" s="508"/>
    </row>
    <row r="15" spans="1:34" s="225" customFormat="1" ht="26.1" customHeight="1" x14ac:dyDescent="0.2">
      <c r="B15" s="405" t="s">
        <v>249</v>
      </c>
      <c r="C15" s="524">
        <v>11.762050839999999</v>
      </c>
      <c r="D15" s="524">
        <v>12.197134929999999</v>
      </c>
      <c r="E15" s="524">
        <v>26.454271340000002</v>
      </c>
      <c r="F15" s="524">
        <v>38.591161990000003</v>
      </c>
      <c r="G15" s="524">
        <v>23.845859230000002</v>
      </c>
      <c r="H15" s="524">
        <v>24.387007029999999</v>
      </c>
      <c r="I15" s="453">
        <v>23.962668820000001</v>
      </c>
      <c r="J15" s="451">
        <v>23.937496130000003</v>
      </c>
      <c r="K15" s="451">
        <v>23.793448480000002</v>
      </c>
      <c r="L15" s="451">
        <v>19.53758101</v>
      </c>
      <c r="M15" s="451">
        <v>27.077687740000002</v>
      </c>
      <c r="N15" s="451">
        <v>26.711813919999997</v>
      </c>
      <c r="O15" s="451">
        <v>26.751871980000001</v>
      </c>
      <c r="P15" s="451">
        <v>26.7244651</v>
      </c>
      <c r="Q15" s="451">
        <v>22.659038070000001</v>
      </c>
      <c r="R15" s="451">
        <v>13.986997130000002</v>
      </c>
      <c r="S15" s="451">
        <v>24.142397509999999</v>
      </c>
      <c r="T15" s="452">
        <v>24.387007029999999</v>
      </c>
      <c r="U15" s="406" t="s">
        <v>412</v>
      </c>
      <c r="V15" s="508"/>
      <c r="W15" s="508"/>
      <c r="X15" s="508"/>
      <c r="Y15" s="508"/>
      <c r="Z15" s="508"/>
      <c r="AA15" s="508"/>
      <c r="AB15" s="508"/>
      <c r="AC15" s="508"/>
      <c r="AD15" s="508"/>
      <c r="AE15" s="508"/>
      <c r="AF15" s="508"/>
      <c r="AG15" s="508"/>
      <c r="AH15" s="508"/>
    </row>
    <row r="16" spans="1:34" s="225" customFormat="1" ht="26.1" customHeight="1" x14ac:dyDescent="0.2">
      <c r="B16" s="405" t="s">
        <v>250</v>
      </c>
      <c r="C16" s="524">
        <v>30535.8707481969</v>
      </c>
      <c r="D16" s="524">
        <v>34830.675680370907</v>
      </c>
      <c r="E16" s="524">
        <v>37956.497685966002</v>
      </c>
      <c r="F16" s="524">
        <v>60319.893998179999</v>
      </c>
      <c r="G16" s="524">
        <v>190450.39035258</v>
      </c>
      <c r="H16" s="524">
        <v>304008.27527410199</v>
      </c>
      <c r="I16" s="453">
        <v>217944.64783117003</v>
      </c>
      <c r="J16" s="451">
        <v>232380.47754396003</v>
      </c>
      <c r="K16" s="451">
        <v>255042.33071663996</v>
      </c>
      <c r="L16" s="451">
        <v>269407.24310679996</v>
      </c>
      <c r="M16" s="451">
        <v>280232.36053921998</v>
      </c>
      <c r="N16" s="451">
        <v>280153.17935029999</v>
      </c>
      <c r="O16" s="451">
        <v>279441.56902511994</v>
      </c>
      <c r="P16" s="451">
        <v>302419.63715234003</v>
      </c>
      <c r="Q16" s="451">
        <v>309600.45813262998</v>
      </c>
      <c r="R16" s="451">
        <v>350095.13731013</v>
      </c>
      <c r="S16" s="451">
        <v>344890.03805073001</v>
      </c>
      <c r="T16" s="452">
        <v>304008.27527410199</v>
      </c>
      <c r="U16" s="406" t="s">
        <v>464</v>
      </c>
      <c r="V16" s="508"/>
      <c r="W16" s="508"/>
      <c r="X16" s="508"/>
      <c r="Y16" s="508"/>
      <c r="Z16" s="508"/>
      <c r="AA16" s="508"/>
      <c r="AB16" s="508"/>
      <c r="AC16" s="508"/>
      <c r="AD16" s="508"/>
      <c r="AE16" s="508"/>
      <c r="AF16" s="508"/>
      <c r="AG16" s="508"/>
      <c r="AH16" s="508"/>
    </row>
    <row r="17" spans="2:34" s="225" customFormat="1" ht="26.1" customHeight="1" x14ac:dyDescent="0.2">
      <c r="B17" s="405" t="s">
        <v>251</v>
      </c>
      <c r="C17" s="524">
        <v>0</v>
      </c>
      <c r="D17" s="524">
        <v>3619.9618231199997</v>
      </c>
      <c r="E17" s="524">
        <v>10208.60276638</v>
      </c>
      <c r="F17" s="524">
        <v>14787.750921199999</v>
      </c>
      <c r="G17" s="524">
        <v>20369.203342740002</v>
      </c>
      <c r="H17" s="524">
        <v>26148.243665620001</v>
      </c>
      <c r="I17" s="453">
        <v>20548.239234139997</v>
      </c>
      <c r="J17" s="451">
        <v>21240.52662814</v>
      </c>
      <c r="K17" s="451">
        <v>22797.300973609999</v>
      </c>
      <c r="L17" s="451">
        <v>27354.874230040001</v>
      </c>
      <c r="M17" s="451">
        <v>25002.066669609998</v>
      </c>
      <c r="N17" s="451">
        <v>33287.062154939995</v>
      </c>
      <c r="O17" s="451">
        <v>31504.9325254</v>
      </c>
      <c r="P17" s="451">
        <v>28589.360026140002</v>
      </c>
      <c r="Q17" s="451">
        <v>26210.69683868</v>
      </c>
      <c r="R17" s="451">
        <v>26433.026945559999</v>
      </c>
      <c r="S17" s="451">
        <v>26476.56796316</v>
      </c>
      <c r="T17" s="452">
        <v>26148.243665620001</v>
      </c>
      <c r="U17" s="406" t="s">
        <v>468</v>
      </c>
      <c r="V17" s="508"/>
      <c r="W17" s="508"/>
      <c r="X17" s="508"/>
      <c r="Y17" s="508"/>
      <c r="Z17" s="508"/>
      <c r="AA17" s="508"/>
      <c r="AB17" s="508"/>
      <c r="AC17" s="508"/>
      <c r="AD17" s="508"/>
      <c r="AE17" s="508"/>
      <c r="AF17" s="508"/>
      <c r="AG17" s="508"/>
      <c r="AH17" s="508"/>
    </row>
    <row r="18" spans="2:34" s="225" customFormat="1" ht="26.1" customHeight="1" x14ac:dyDescent="0.2">
      <c r="B18" s="303" t="s">
        <v>44</v>
      </c>
      <c r="C18" s="521">
        <v>829002.30573511869</v>
      </c>
      <c r="D18" s="521">
        <v>983528.83979748166</v>
      </c>
      <c r="E18" s="521">
        <v>1270278.3780053658</v>
      </c>
      <c r="F18" s="521">
        <v>1326820.1521760672</v>
      </c>
      <c r="G18" s="521">
        <v>2461723.3892742353</v>
      </c>
      <c r="H18" s="521">
        <v>4585793.6957106534</v>
      </c>
      <c r="I18" s="456">
        <v>2556533.9065158996</v>
      </c>
      <c r="J18" s="454">
        <v>2634992.4075407805</v>
      </c>
      <c r="K18" s="454">
        <v>2730870.7387345964</v>
      </c>
      <c r="L18" s="454">
        <v>4238783.8871025713</v>
      </c>
      <c r="M18" s="454">
        <v>4231738.1609449489</v>
      </c>
      <c r="N18" s="454">
        <v>4158962.0853140024</v>
      </c>
      <c r="O18" s="454">
        <v>4252837.0431465423</v>
      </c>
      <c r="P18" s="454">
        <v>4317666.502407317</v>
      </c>
      <c r="Q18" s="454">
        <v>4370355.2738083806</v>
      </c>
      <c r="R18" s="454">
        <v>4447289.4445111603</v>
      </c>
      <c r="S18" s="454">
        <v>4491744.1615425702</v>
      </c>
      <c r="T18" s="455">
        <v>4585793.6957106534</v>
      </c>
      <c r="U18" s="404" t="s">
        <v>438</v>
      </c>
      <c r="V18" s="508"/>
      <c r="W18" s="508"/>
      <c r="X18" s="508"/>
      <c r="Y18" s="508"/>
      <c r="Z18" s="508"/>
      <c r="AA18" s="508"/>
      <c r="AB18" s="508"/>
      <c r="AC18" s="508"/>
      <c r="AD18" s="508"/>
      <c r="AE18" s="508"/>
      <c r="AF18" s="508"/>
      <c r="AG18" s="508"/>
      <c r="AH18" s="508"/>
    </row>
    <row r="19" spans="2:34" s="225" customFormat="1" ht="26.1" customHeight="1" x14ac:dyDescent="0.2">
      <c r="B19" s="405" t="s">
        <v>248</v>
      </c>
      <c r="C19" s="524">
        <v>788819.83690029418</v>
      </c>
      <c r="D19" s="524">
        <v>935200.55811314122</v>
      </c>
      <c r="E19" s="524">
        <v>1199493.9223560989</v>
      </c>
      <c r="F19" s="524">
        <v>1239625.1588076069</v>
      </c>
      <c r="G19" s="524">
        <v>2293204.4048787826</v>
      </c>
      <c r="H19" s="524">
        <v>4314034.9711802574</v>
      </c>
      <c r="I19" s="453">
        <v>2334335.2765448103</v>
      </c>
      <c r="J19" s="451">
        <v>2463910.8872524998</v>
      </c>
      <c r="K19" s="451">
        <v>2548436.4781725756</v>
      </c>
      <c r="L19" s="451">
        <v>3930449.2138303095</v>
      </c>
      <c r="M19" s="451">
        <v>3914284.5566240959</v>
      </c>
      <c r="N19" s="451">
        <v>3830561.5241465559</v>
      </c>
      <c r="O19" s="451">
        <v>3900101.6006989246</v>
      </c>
      <c r="P19" s="451">
        <v>3955303.791905893</v>
      </c>
      <c r="Q19" s="451">
        <v>4026262.6443393049</v>
      </c>
      <c r="R19" s="451">
        <v>4122913.5932923178</v>
      </c>
      <c r="S19" s="451">
        <v>4172244.0722530917</v>
      </c>
      <c r="T19" s="452">
        <v>4314034.9711802574</v>
      </c>
      <c r="U19" s="406" t="s">
        <v>471</v>
      </c>
      <c r="V19" s="508"/>
      <c r="W19" s="508"/>
      <c r="X19" s="508"/>
      <c r="Y19" s="508"/>
      <c r="Z19" s="508"/>
      <c r="AA19" s="508"/>
      <c r="AB19" s="508"/>
      <c r="AC19" s="508"/>
      <c r="AD19" s="508"/>
      <c r="AE19" s="508"/>
      <c r="AF19" s="508"/>
      <c r="AG19" s="508"/>
      <c r="AH19" s="508"/>
    </row>
    <row r="20" spans="2:34" s="225" customFormat="1" ht="26.1" customHeight="1" x14ac:dyDescent="0.2">
      <c r="B20" s="405" t="s">
        <v>253</v>
      </c>
      <c r="C20" s="524">
        <v>251889.67126556649</v>
      </c>
      <c r="D20" s="524">
        <v>263895.45608423324</v>
      </c>
      <c r="E20" s="524">
        <v>336004.89533046272</v>
      </c>
      <c r="F20" s="524">
        <v>408145.19778040418</v>
      </c>
      <c r="G20" s="524">
        <v>1009127.3706135093</v>
      </c>
      <c r="H20" s="524">
        <v>2131647.8926366298</v>
      </c>
      <c r="I20" s="453">
        <v>1022948.4144410372</v>
      </c>
      <c r="J20" s="451">
        <v>1180606.4539886427</v>
      </c>
      <c r="K20" s="451">
        <v>1226450.9204246418</v>
      </c>
      <c r="L20" s="451">
        <v>1866392.9670665134</v>
      </c>
      <c r="M20" s="451">
        <v>1896780.1583637865</v>
      </c>
      <c r="N20" s="451">
        <v>1822050.4536707969</v>
      </c>
      <c r="O20" s="451">
        <v>1935356.8954169347</v>
      </c>
      <c r="P20" s="451">
        <v>1999965.513919041</v>
      </c>
      <c r="Q20" s="451">
        <v>2064043.2521732799</v>
      </c>
      <c r="R20" s="451">
        <v>2111074.1492571002</v>
      </c>
      <c r="S20" s="451">
        <v>2127868.1600214643</v>
      </c>
      <c r="T20" s="452">
        <v>2131647.8926366298</v>
      </c>
      <c r="U20" s="406" t="s">
        <v>439</v>
      </c>
      <c r="V20" s="508"/>
      <c r="W20" s="508"/>
      <c r="X20" s="508"/>
      <c r="Y20" s="508"/>
      <c r="Z20" s="508"/>
      <c r="AA20" s="508"/>
      <c r="AB20" s="508"/>
      <c r="AC20" s="508"/>
      <c r="AD20" s="508"/>
      <c r="AE20" s="508"/>
      <c r="AF20" s="508"/>
      <c r="AG20" s="508"/>
      <c r="AH20" s="508"/>
    </row>
    <row r="21" spans="2:34" s="225" customFormat="1" ht="26.1" customHeight="1" x14ac:dyDescent="0.2">
      <c r="B21" s="405" t="s">
        <v>254</v>
      </c>
      <c r="C21" s="524">
        <v>501396.47185234167</v>
      </c>
      <c r="D21" s="524">
        <v>633110.84375559457</v>
      </c>
      <c r="E21" s="524">
        <v>821853.24709779676</v>
      </c>
      <c r="F21" s="524">
        <v>788032.93305260246</v>
      </c>
      <c r="G21" s="524">
        <v>1191404.463875144</v>
      </c>
      <c r="H21" s="524">
        <v>2014662.3602764478</v>
      </c>
      <c r="I21" s="453">
        <v>1213226.3534590264</v>
      </c>
      <c r="J21" s="451">
        <v>1181960.2341747796</v>
      </c>
      <c r="K21" s="451">
        <v>1199151.7400965046</v>
      </c>
      <c r="L21" s="451">
        <v>1805801.7149434995</v>
      </c>
      <c r="M21" s="451">
        <v>1788282.3066245206</v>
      </c>
      <c r="N21" s="451">
        <v>1810359.2865350882</v>
      </c>
      <c r="O21" s="451">
        <v>1804485.7623125813</v>
      </c>
      <c r="P21" s="451">
        <v>1787431.6161814383</v>
      </c>
      <c r="Q21" s="451">
        <v>1795108.3633476961</v>
      </c>
      <c r="R21" s="451">
        <v>1844432.7643304297</v>
      </c>
      <c r="S21" s="451">
        <v>1878128.805355923</v>
      </c>
      <c r="T21" s="452">
        <v>2014662.3602764478</v>
      </c>
      <c r="U21" s="406" t="s">
        <v>440</v>
      </c>
      <c r="V21" s="508"/>
      <c r="W21" s="508"/>
      <c r="X21" s="508"/>
      <c r="Y21" s="508"/>
      <c r="Z21" s="508"/>
      <c r="AA21" s="508"/>
      <c r="AB21" s="508"/>
      <c r="AC21" s="508"/>
      <c r="AD21" s="508"/>
      <c r="AE21" s="508"/>
      <c r="AF21" s="508"/>
      <c r="AG21" s="508"/>
      <c r="AH21" s="508"/>
    </row>
    <row r="22" spans="2:34" s="225" customFormat="1" ht="26.1" customHeight="1" x14ac:dyDescent="0.2">
      <c r="B22" s="405" t="s">
        <v>255</v>
      </c>
      <c r="C22" s="524">
        <v>35533.693782385977</v>
      </c>
      <c r="D22" s="524">
        <v>38194.25827331336</v>
      </c>
      <c r="E22" s="524">
        <v>41635.77992783951</v>
      </c>
      <c r="F22" s="524">
        <v>43447.027974600314</v>
      </c>
      <c r="G22" s="524">
        <v>92672.57039012888</v>
      </c>
      <c r="H22" s="524">
        <v>167724.71826718032</v>
      </c>
      <c r="I22" s="453">
        <v>98160.508644746733</v>
      </c>
      <c r="J22" s="451">
        <v>101344.19908907774</v>
      </c>
      <c r="K22" s="451">
        <v>122833.81765142939</v>
      </c>
      <c r="L22" s="451">
        <v>258254.53182029695</v>
      </c>
      <c r="M22" s="451">
        <v>229222.09163578891</v>
      </c>
      <c r="N22" s="451">
        <v>198151.78394067087</v>
      </c>
      <c r="O22" s="451">
        <v>160258.94296940867</v>
      </c>
      <c r="P22" s="451">
        <v>167906.66180541352</v>
      </c>
      <c r="Q22" s="451">
        <v>167111.02881832872</v>
      </c>
      <c r="R22" s="451">
        <v>167406.6797047875</v>
      </c>
      <c r="S22" s="451">
        <v>166247.10687570425</v>
      </c>
      <c r="T22" s="452">
        <v>167724.71826718032</v>
      </c>
      <c r="U22" s="406" t="s">
        <v>469</v>
      </c>
      <c r="V22" s="508"/>
      <c r="W22" s="508"/>
      <c r="X22" s="508"/>
      <c r="Y22" s="508"/>
      <c r="Z22" s="508"/>
      <c r="AA22" s="508"/>
      <c r="AB22" s="508"/>
      <c r="AC22" s="508"/>
      <c r="AD22" s="508"/>
      <c r="AE22" s="508"/>
      <c r="AF22" s="508"/>
      <c r="AG22" s="508"/>
      <c r="AH22" s="508"/>
    </row>
    <row r="23" spans="2:34" s="225" customFormat="1" ht="26.1" customHeight="1" x14ac:dyDescent="0.2">
      <c r="B23" s="405" t="s">
        <v>252</v>
      </c>
      <c r="C23" s="524">
        <v>40182.468834824474</v>
      </c>
      <c r="D23" s="524">
        <v>48328.281684340487</v>
      </c>
      <c r="E23" s="524">
        <v>70784.455649267067</v>
      </c>
      <c r="F23" s="524">
        <v>87194.993368460258</v>
      </c>
      <c r="G23" s="524">
        <v>168518.98439545275</v>
      </c>
      <c r="H23" s="524">
        <v>271758.72453039559</v>
      </c>
      <c r="I23" s="453">
        <v>222198.62997108948</v>
      </c>
      <c r="J23" s="451">
        <v>171081.52028828059</v>
      </c>
      <c r="K23" s="451">
        <v>182434.26056202094</v>
      </c>
      <c r="L23" s="451">
        <v>308334.67327226186</v>
      </c>
      <c r="M23" s="451">
        <v>317453.60432085267</v>
      </c>
      <c r="N23" s="451">
        <v>328400.56116744631</v>
      </c>
      <c r="O23" s="451">
        <v>352735.44244761782</v>
      </c>
      <c r="P23" s="451">
        <v>362362.71050142433</v>
      </c>
      <c r="Q23" s="451">
        <v>344092.6294690753</v>
      </c>
      <c r="R23" s="451">
        <v>324375.85121884278</v>
      </c>
      <c r="S23" s="451">
        <v>319500.08928947896</v>
      </c>
      <c r="T23" s="452">
        <v>271758.72453039559</v>
      </c>
      <c r="U23" s="406" t="s">
        <v>470</v>
      </c>
      <c r="V23" s="508"/>
      <c r="W23" s="508"/>
      <c r="X23" s="508"/>
      <c r="Y23" s="508"/>
      <c r="Z23" s="508"/>
      <c r="AA23" s="508"/>
      <c r="AB23" s="508"/>
      <c r="AC23" s="508"/>
      <c r="AD23" s="508"/>
      <c r="AE23" s="508"/>
      <c r="AF23" s="508"/>
      <c r="AG23" s="508"/>
      <c r="AH23" s="508"/>
    </row>
    <row r="24" spans="2:34" s="225" customFormat="1" ht="26.1" customHeight="1" x14ac:dyDescent="0.2">
      <c r="B24" s="303" t="s">
        <v>66</v>
      </c>
      <c r="C24" s="521">
        <v>859549.9385341556</v>
      </c>
      <c r="D24" s="521">
        <v>1021991.6744359026</v>
      </c>
      <c r="E24" s="521">
        <v>1318469.9327290519</v>
      </c>
      <c r="F24" s="521">
        <v>1401966.3882574372</v>
      </c>
      <c r="G24" s="521">
        <v>2672566.8288287856</v>
      </c>
      <c r="H24" s="521">
        <v>4915974.6016574055</v>
      </c>
      <c r="I24" s="456">
        <v>2795050.7562500294</v>
      </c>
      <c r="J24" s="454">
        <v>2888637.3492090106</v>
      </c>
      <c r="K24" s="454">
        <v>3008734.1638733265</v>
      </c>
      <c r="L24" s="454">
        <v>4535565.5420204215</v>
      </c>
      <c r="M24" s="454">
        <v>4536999.6658415189</v>
      </c>
      <c r="N24" s="454">
        <v>4472429.0386331622</v>
      </c>
      <c r="O24" s="454">
        <v>4563810.2965690419</v>
      </c>
      <c r="P24" s="454">
        <v>4648702.2240508972</v>
      </c>
      <c r="Q24" s="454">
        <v>4706189.0878177602</v>
      </c>
      <c r="R24" s="454">
        <v>4823831.5957639804</v>
      </c>
      <c r="S24" s="454">
        <v>4863134.9099539705</v>
      </c>
      <c r="T24" s="455">
        <v>4915974.6016574055</v>
      </c>
      <c r="U24" s="404" t="s">
        <v>413</v>
      </c>
      <c r="V24" s="508"/>
      <c r="W24" s="508"/>
      <c r="X24" s="508"/>
      <c r="Y24" s="508"/>
      <c r="Z24" s="508"/>
      <c r="AA24" s="508"/>
      <c r="AB24" s="508"/>
      <c r="AC24" s="508"/>
      <c r="AD24" s="508"/>
      <c r="AE24" s="508"/>
      <c r="AF24" s="508"/>
      <c r="AG24" s="508"/>
      <c r="AH24" s="508"/>
    </row>
    <row r="25" spans="2:34" s="225" customFormat="1" ht="24.95" customHeight="1" thickBot="1" x14ac:dyDescent="0.25">
      <c r="B25" s="303"/>
      <c r="C25" s="524"/>
      <c r="D25" s="524"/>
      <c r="E25" s="524"/>
      <c r="F25" s="524"/>
      <c r="G25" s="524"/>
      <c r="H25" s="524"/>
      <c r="I25" s="453"/>
      <c r="J25" s="451"/>
      <c r="K25" s="451"/>
      <c r="L25" s="451"/>
      <c r="M25" s="451"/>
      <c r="N25" s="451"/>
      <c r="O25" s="451"/>
      <c r="P25" s="451"/>
      <c r="Q25" s="451"/>
      <c r="R25" s="451"/>
      <c r="S25" s="451"/>
      <c r="T25" s="452"/>
      <c r="U25" s="701"/>
      <c r="V25" s="508"/>
      <c r="W25" s="508"/>
      <c r="X25" s="508"/>
      <c r="Y25" s="508"/>
      <c r="Z25" s="508"/>
      <c r="AA25" s="508"/>
      <c r="AB25" s="508"/>
      <c r="AC25" s="508"/>
      <c r="AD25" s="508"/>
      <c r="AE25" s="508"/>
      <c r="AF25" s="508"/>
      <c r="AG25" s="508"/>
      <c r="AH25" s="508"/>
    </row>
    <row r="26" spans="2:34" s="225" customFormat="1" ht="12" customHeight="1" thickTop="1" x14ac:dyDescent="0.2">
      <c r="B26" s="413"/>
      <c r="C26" s="709"/>
      <c r="D26" s="709"/>
      <c r="E26" s="709"/>
      <c r="F26" s="709"/>
      <c r="G26" s="709"/>
      <c r="H26" s="709"/>
      <c r="I26" s="710"/>
      <c r="J26" s="711"/>
      <c r="K26" s="711"/>
      <c r="L26" s="711"/>
      <c r="M26" s="711"/>
      <c r="N26" s="711"/>
      <c r="O26" s="711"/>
      <c r="P26" s="711"/>
      <c r="Q26" s="711"/>
      <c r="R26" s="711"/>
      <c r="S26" s="711"/>
      <c r="T26" s="713"/>
      <c r="U26" s="747"/>
      <c r="V26" s="508"/>
      <c r="W26" s="508"/>
      <c r="X26" s="508"/>
      <c r="Y26" s="508"/>
      <c r="Z26" s="508"/>
      <c r="AA26" s="508"/>
      <c r="AB26" s="508"/>
      <c r="AC26" s="508"/>
      <c r="AD26" s="508"/>
      <c r="AE26" s="508"/>
      <c r="AF26" s="508"/>
      <c r="AG26" s="508"/>
      <c r="AH26" s="508"/>
    </row>
    <row r="27" spans="2:34" s="225" customFormat="1" ht="26.1" customHeight="1" x14ac:dyDescent="0.2">
      <c r="B27" s="304" t="s">
        <v>261</v>
      </c>
      <c r="C27" s="524"/>
      <c r="D27" s="524"/>
      <c r="E27" s="524"/>
      <c r="F27" s="524"/>
      <c r="G27" s="524"/>
      <c r="H27" s="524"/>
      <c r="I27" s="453"/>
      <c r="J27" s="451"/>
      <c r="K27" s="451"/>
      <c r="L27" s="451"/>
      <c r="M27" s="451"/>
      <c r="N27" s="451"/>
      <c r="O27" s="451"/>
      <c r="P27" s="451"/>
      <c r="Q27" s="451"/>
      <c r="R27" s="451"/>
      <c r="S27" s="451"/>
      <c r="T27" s="452"/>
      <c r="U27" s="746" t="s">
        <v>290</v>
      </c>
      <c r="V27" s="508"/>
      <c r="W27" s="508"/>
      <c r="X27" s="508"/>
      <c r="Y27" s="508"/>
      <c r="Z27" s="508"/>
      <c r="AA27" s="508"/>
      <c r="AB27" s="508"/>
      <c r="AC27" s="508"/>
      <c r="AD27" s="508"/>
      <c r="AE27" s="508"/>
      <c r="AF27" s="508"/>
      <c r="AG27" s="508"/>
      <c r="AH27" s="508"/>
    </row>
    <row r="28" spans="2:34" s="225" customFormat="1" ht="12" customHeight="1" x14ac:dyDescent="0.2">
      <c r="B28" s="405"/>
      <c r="C28" s="524"/>
      <c r="D28" s="524"/>
      <c r="E28" s="524"/>
      <c r="F28" s="524"/>
      <c r="G28" s="524"/>
      <c r="H28" s="524"/>
      <c r="I28" s="453"/>
      <c r="J28" s="451"/>
      <c r="K28" s="451"/>
      <c r="L28" s="451"/>
      <c r="M28" s="451"/>
      <c r="N28" s="451"/>
      <c r="O28" s="451"/>
      <c r="P28" s="451"/>
      <c r="Q28" s="451"/>
      <c r="R28" s="451"/>
      <c r="S28" s="451"/>
      <c r="T28" s="452"/>
      <c r="U28" s="701"/>
      <c r="V28" s="508"/>
      <c r="W28" s="508"/>
      <c r="X28" s="508"/>
      <c r="Y28" s="508"/>
      <c r="Z28" s="508"/>
      <c r="AA28" s="508"/>
      <c r="AB28" s="508"/>
      <c r="AC28" s="508"/>
      <c r="AD28" s="508"/>
      <c r="AE28" s="508"/>
      <c r="AF28" s="508"/>
      <c r="AG28" s="508"/>
      <c r="AH28" s="508"/>
    </row>
    <row r="29" spans="2:34" s="225" customFormat="1" ht="26.1" customHeight="1" x14ac:dyDescent="0.2">
      <c r="B29" s="405" t="s">
        <v>256</v>
      </c>
      <c r="C29" s="524">
        <v>327705.38102540636</v>
      </c>
      <c r="D29" s="524">
        <v>566913.66689239512</v>
      </c>
      <c r="E29" s="524">
        <v>822394.16264764406</v>
      </c>
      <c r="F29" s="524">
        <v>908611.1199688724</v>
      </c>
      <c r="G29" s="524">
        <v>1333972.8243899113</v>
      </c>
      <c r="H29" s="524">
        <v>2305899.6557937744</v>
      </c>
      <c r="I29" s="453">
        <v>1414182.4375758069</v>
      </c>
      <c r="J29" s="451">
        <v>1473225.5099192229</v>
      </c>
      <c r="K29" s="451">
        <v>1529558.0064665566</v>
      </c>
      <c r="L29" s="451">
        <v>1589612.8748555204</v>
      </c>
      <c r="M29" s="451">
        <v>1641693.3738194855</v>
      </c>
      <c r="N29" s="451">
        <v>1717534.5067701526</v>
      </c>
      <c r="O29" s="451">
        <v>1790049.2684768101</v>
      </c>
      <c r="P29" s="451">
        <v>1907678.4400207715</v>
      </c>
      <c r="Q29" s="451">
        <v>2026849.6079885559</v>
      </c>
      <c r="R29" s="451">
        <v>2130075.4546995079</v>
      </c>
      <c r="S29" s="451">
        <v>2222860.046703469</v>
      </c>
      <c r="T29" s="452">
        <v>2305899.6557937744</v>
      </c>
      <c r="U29" s="406" t="s">
        <v>493</v>
      </c>
      <c r="V29" s="508"/>
      <c r="W29" s="508"/>
      <c r="X29" s="508"/>
      <c r="Y29" s="508"/>
      <c r="Z29" s="508"/>
      <c r="AA29" s="508"/>
      <c r="AB29" s="508"/>
      <c r="AC29" s="508"/>
      <c r="AD29" s="508"/>
      <c r="AE29" s="508"/>
      <c r="AF29" s="508"/>
      <c r="AG29" s="508"/>
      <c r="AH29" s="508"/>
    </row>
    <row r="30" spans="2:34" s="225" customFormat="1" ht="26.1" customHeight="1" x14ac:dyDescent="0.2">
      <c r="B30" s="405" t="s">
        <v>257</v>
      </c>
      <c r="C30" s="524">
        <v>531844.55750874919</v>
      </c>
      <c r="D30" s="524">
        <v>455078.00754350738</v>
      </c>
      <c r="E30" s="524">
        <v>496075.77008140809</v>
      </c>
      <c r="F30" s="524">
        <v>493355.26828856475</v>
      </c>
      <c r="G30" s="524">
        <v>1338594.0044388738</v>
      </c>
      <c r="H30" s="524">
        <v>2610074.9458636316</v>
      </c>
      <c r="I30" s="453">
        <v>1380868.3186742233</v>
      </c>
      <c r="J30" s="451">
        <v>1415411.8392897877</v>
      </c>
      <c r="K30" s="451">
        <v>1479176.1574067704</v>
      </c>
      <c r="L30" s="451">
        <v>2945952.6671649013</v>
      </c>
      <c r="M30" s="451">
        <v>2895306.2920220331</v>
      </c>
      <c r="N30" s="451">
        <v>2754894.5318630105</v>
      </c>
      <c r="O30" s="451">
        <v>2773761.0280922321</v>
      </c>
      <c r="P30" s="451">
        <v>2741023.7840301255</v>
      </c>
      <c r="Q30" s="451">
        <v>2679339.4798292038</v>
      </c>
      <c r="R30" s="451">
        <v>2693756.1410644725</v>
      </c>
      <c r="S30" s="451">
        <v>2640274.8632505019</v>
      </c>
      <c r="T30" s="452">
        <v>2610074.9458636316</v>
      </c>
      <c r="U30" s="406" t="s">
        <v>494</v>
      </c>
      <c r="V30" s="508"/>
      <c r="W30" s="508"/>
      <c r="X30" s="508"/>
      <c r="Y30" s="508"/>
      <c r="Z30" s="508"/>
      <c r="AA30" s="508"/>
      <c r="AB30" s="508"/>
      <c r="AC30" s="508"/>
      <c r="AD30" s="508"/>
      <c r="AE30" s="508"/>
      <c r="AF30" s="508"/>
      <c r="AG30" s="508"/>
      <c r="AH30" s="508"/>
    </row>
    <row r="31" spans="2:34" s="225" customFormat="1" ht="26.1" customHeight="1" x14ac:dyDescent="0.2">
      <c r="B31" s="303" t="s">
        <v>66</v>
      </c>
      <c r="C31" s="521">
        <v>859549.93853415549</v>
      </c>
      <c r="D31" s="521">
        <v>1021991.6744359025</v>
      </c>
      <c r="E31" s="521">
        <v>1318469.9327290521</v>
      </c>
      <c r="F31" s="521">
        <v>1401966.3882574372</v>
      </c>
      <c r="G31" s="521">
        <v>2672566.8288287851</v>
      </c>
      <c r="H31" s="521">
        <v>4915974.6016574055</v>
      </c>
      <c r="I31" s="456">
        <v>2795050.7562500304</v>
      </c>
      <c r="J31" s="454">
        <v>2888637.3492090106</v>
      </c>
      <c r="K31" s="454">
        <v>3008734.163873327</v>
      </c>
      <c r="L31" s="454">
        <v>4535565.5420204215</v>
      </c>
      <c r="M31" s="454">
        <v>4536999.6658415189</v>
      </c>
      <c r="N31" s="454">
        <v>4472429.0386331631</v>
      </c>
      <c r="O31" s="454">
        <v>4563810.2965690419</v>
      </c>
      <c r="P31" s="454">
        <v>4648702.2240508972</v>
      </c>
      <c r="Q31" s="454">
        <v>4706189.0878177602</v>
      </c>
      <c r="R31" s="454">
        <v>4823831.5957639804</v>
      </c>
      <c r="S31" s="454">
        <v>4863134.9099539705</v>
      </c>
      <c r="T31" s="455">
        <v>4915974.6016574055</v>
      </c>
      <c r="U31" s="404" t="s">
        <v>288</v>
      </c>
      <c r="V31" s="508"/>
      <c r="W31" s="508"/>
      <c r="X31" s="508"/>
      <c r="Y31" s="508"/>
      <c r="Z31" s="508"/>
      <c r="AA31" s="508"/>
      <c r="AB31" s="508"/>
      <c r="AC31" s="508"/>
      <c r="AD31" s="508"/>
      <c r="AE31" s="508"/>
      <c r="AF31" s="508"/>
      <c r="AG31" s="508"/>
      <c r="AH31" s="508"/>
    </row>
    <row r="32" spans="2:34" s="225" customFormat="1" ht="24.95" customHeight="1" thickBot="1" x14ac:dyDescent="0.25">
      <c r="B32" s="415"/>
      <c r="C32" s="714"/>
      <c r="D32" s="714"/>
      <c r="E32" s="714"/>
      <c r="F32" s="715"/>
      <c r="G32" s="715"/>
      <c r="H32" s="715"/>
      <c r="I32" s="716"/>
      <c r="J32" s="717"/>
      <c r="K32" s="717"/>
      <c r="L32" s="717"/>
      <c r="M32" s="717"/>
      <c r="N32" s="717"/>
      <c r="O32" s="717"/>
      <c r="P32" s="717"/>
      <c r="Q32" s="717"/>
      <c r="R32" s="717"/>
      <c r="S32" s="717"/>
      <c r="T32" s="718"/>
      <c r="U32" s="748"/>
      <c r="V32" s="508"/>
      <c r="W32" s="508"/>
      <c r="X32" s="508"/>
      <c r="Y32" s="508"/>
      <c r="Z32" s="508"/>
      <c r="AA32" s="508"/>
      <c r="AB32" s="508"/>
      <c r="AC32" s="508"/>
      <c r="AD32" s="508"/>
      <c r="AE32" s="508"/>
      <c r="AF32" s="508"/>
      <c r="AG32" s="508"/>
      <c r="AH32" s="508"/>
    </row>
    <row r="33" spans="2:34" s="225" customFormat="1" ht="12" customHeight="1" thickTop="1" x14ac:dyDescent="0.2">
      <c r="B33" s="405"/>
      <c r="C33" s="524"/>
      <c r="D33" s="524"/>
      <c r="E33" s="524"/>
      <c r="F33" s="524"/>
      <c r="G33" s="524"/>
      <c r="H33" s="524"/>
      <c r="I33" s="453"/>
      <c r="J33" s="451"/>
      <c r="K33" s="451"/>
      <c r="L33" s="451"/>
      <c r="M33" s="451"/>
      <c r="N33" s="451"/>
      <c r="O33" s="451"/>
      <c r="P33" s="451"/>
      <c r="Q33" s="451"/>
      <c r="R33" s="451"/>
      <c r="S33" s="451"/>
      <c r="T33" s="452"/>
      <c r="U33" s="701"/>
      <c r="V33" s="508"/>
      <c r="W33" s="508"/>
      <c r="X33" s="508"/>
      <c r="Y33" s="508"/>
      <c r="Z33" s="508"/>
      <c r="AA33" s="508"/>
      <c r="AB33" s="508"/>
      <c r="AC33" s="508"/>
      <c r="AD33" s="508"/>
      <c r="AE33" s="508"/>
      <c r="AF33" s="508"/>
      <c r="AG33" s="508"/>
      <c r="AH33" s="508"/>
    </row>
    <row r="34" spans="2:34" s="225" customFormat="1" ht="26.1" customHeight="1" x14ac:dyDescent="0.2">
      <c r="B34" s="304" t="s">
        <v>262</v>
      </c>
      <c r="C34" s="524"/>
      <c r="D34" s="524"/>
      <c r="E34" s="524"/>
      <c r="F34" s="524"/>
      <c r="G34" s="524"/>
      <c r="H34" s="524"/>
      <c r="I34" s="453"/>
      <c r="J34" s="451"/>
      <c r="K34" s="451"/>
      <c r="L34" s="451"/>
      <c r="M34" s="451"/>
      <c r="N34" s="451"/>
      <c r="O34" s="451"/>
      <c r="P34" s="451"/>
      <c r="Q34" s="451"/>
      <c r="R34" s="451"/>
      <c r="S34" s="451"/>
      <c r="T34" s="452"/>
      <c r="U34" s="746" t="s">
        <v>326</v>
      </c>
      <c r="V34" s="508"/>
      <c r="W34" s="508"/>
      <c r="X34" s="508"/>
      <c r="Y34" s="508"/>
      <c r="Z34" s="508"/>
      <c r="AA34" s="508"/>
      <c r="AB34" s="508"/>
      <c r="AC34" s="508"/>
      <c r="AD34" s="508"/>
      <c r="AE34" s="508"/>
      <c r="AF34" s="508"/>
      <c r="AG34" s="508"/>
      <c r="AH34" s="508"/>
    </row>
    <row r="35" spans="2:34" s="225" customFormat="1" ht="12" customHeight="1" x14ac:dyDescent="0.2">
      <c r="B35" s="405"/>
      <c r="C35" s="524"/>
      <c r="D35" s="524"/>
      <c r="E35" s="524"/>
      <c r="F35" s="524"/>
      <c r="G35" s="524"/>
      <c r="H35" s="524"/>
      <c r="I35" s="453"/>
      <c r="J35" s="451"/>
      <c r="K35" s="451"/>
      <c r="L35" s="451"/>
      <c r="M35" s="451"/>
      <c r="N35" s="451"/>
      <c r="O35" s="451"/>
      <c r="P35" s="451"/>
      <c r="Q35" s="451"/>
      <c r="R35" s="451"/>
      <c r="S35" s="451"/>
      <c r="T35" s="452"/>
      <c r="U35" s="701"/>
      <c r="V35" s="508"/>
      <c r="W35" s="508"/>
      <c r="X35" s="508"/>
      <c r="Y35" s="508"/>
      <c r="Z35" s="508"/>
      <c r="AA35" s="508"/>
      <c r="AB35" s="508"/>
      <c r="AC35" s="508"/>
      <c r="AD35" s="508"/>
      <c r="AE35" s="508"/>
      <c r="AF35" s="508"/>
      <c r="AG35" s="508"/>
      <c r="AH35" s="508"/>
    </row>
    <row r="36" spans="2:34" s="225" customFormat="1" ht="26.1" customHeight="1" x14ac:dyDescent="0.2">
      <c r="B36" s="405" t="s">
        <v>263</v>
      </c>
      <c r="C36" s="524">
        <v>467667.48570782848</v>
      </c>
      <c r="D36" s="524">
        <v>524916.66275269841</v>
      </c>
      <c r="E36" s="524">
        <v>690875.86140662117</v>
      </c>
      <c r="F36" s="524">
        <v>749459.1556254474</v>
      </c>
      <c r="G36" s="524">
        <v>1709982.7940056198</v>
      </c>
      <c r="H36" s="524">
        <v>3493926.2704878636</v>
      </c>
      <c r="I36" s="453">
        <v>1817416.6503262541</v>
      </c>
      <c r="J36" s="451">
        <v>1916118.0802643672</v>
      </c>
      <c r="K36" s="451">
        <v>2041854.698429862</v>
      </c>
      <c r="L36" s="451">
        <v>3109792.3374600844</v>
      </c>
      <c r="M36" s="451">
        <v>3111242.6506940415</v>
      </c>
      <c r="N36" s="451">
        <v>3059321.8683238011</v>
      </c>
      <c r="O36" s="451">
        <v>3144640.7563862726</v>
      </c>
      <c r="P36" s="451">
        <v>3226941.2822865713</v>
      </c>
      <c r="Q36" s="451">
        <v>3290064.2082133489</v>
      </c>
      <c r="R36" s="451">
        <v>3386794.6238646712</v>
      </c>
      <c r="S36" s="451">
        <v>3422136.3944163658</v>
      </c>
      <c r="T36" s="452">
        <v>3493926.2704878636</v>
      </c>
      <c r="U36" s="406" t="s">
        <v>162</v>
      </c>
      <c r="V36" s="508"/>
      <c r="W36" s="508"/>
      <c r="X36" s="508"/>
      <c r="Y36" s="508"/>
      <c r="Z36" s="508"/>
      <c r="AA36" s="508"/>
      <c r="AB36" s="508"/>
      <c r="AC36" s="508"/>
      <c r="AD36" s="508"/>
      <c r="AE36" s="508"/>
      <c r="AF36" s="508"/>
      <c r="AG36" s="508"/>
      <c r="AH36" s="508"/>
    </row>
    <row r="37" spans="2:34" s="225" customFormat="1" ht="26.1" customHeight="1" x14ac:dyDescent="0.2">
      <c r="B37" s="405" t="s">
        <v>264</v>
      </c>
      <c r="C37" s="524">
        <v>343805.14750957303</v>
      </c>
      <c r="D37" s="524">
        <v>418985.65365656529</v>
      </c>
      <c r="E37" s="524">
        <v>487511.13881279703</v>
      </c>
      <c r="F37" s="524">
        <v>507361.5989602973</v>
      </c>
      <c r="G37" s="524">
        <v>795895.34461969568</v>
      </c>
      <c r="H37" s="524">
        <v>1186373.836125274</v>
      </c>
      <c r="I37" s="453">
        <v>810564.89362191153</v>
      </c>
      <c r="J37" s="451">
        <v>811094.19063026109</v>
      </c>
      <c r="K37" s="451">
        <v>804767.39763481845</v>
      </c>
      <c r="L37" s="451">
        <v>1228950.705320542</v>
      </c>
      <c r="M37" s="451">
        <v>1225231.3479802241</v>
      </c>
      <c r="N37" s="451">
        <v>1204832.7900269674</v>
      </c>
      <c r="O37" s="451">
        <v>1209072.375150108</v>
      </c>
      <c r="P37" s="451">
        <v>1211181.9614446715</v>
      </c>
      <c r="Q37" s="451">
        <v>1198322.9777827756</v>
      </c>
      <c r="R37" s="451">
        <v>1215964.8071835132</v>
      </c>
      <c r="S37" s="451">
        <v>1213182.7895411416</v>
      </c>
      <c r="T37" s="452">
        <v>1186373.836125274</v>
      </c>
      <c r="U37" s="406" t="s">
        <v>184</v>
      </c>
      <c r="V37" s="508"/>
      <c r="W37" s="508"/>
      <c r="X37" s="508"/>
      <c r="Y37" s="508"/>
      <c r="Z37" s="508"/>
      <c r="AA37" s="508"/>
      <c r="AB37" s="508"/>
      <c r="AC37" s="508"/>
      <c r="AD37" s="508"/>
      <c r="AE37" s="508"/>
      <c r="AF37" s="508"/>
      <c r="AG37" s="508"/>
      <c r="AH37" s="508"/>
    </row>
    <row r="38" spans="2:34" s="225" customFormat="1" ht="26.1" customHeight="1" x14ac:dyDescent="0.2">
      <c r="B38" s="405" t="s">
        <v>258</v>
      </c>
      <c r="C38" s="524">
        <v>48077.305316753998</v>
      </c>
      <c r="D38" s="524">
        <v>78089.358026638874</v>
      </c>
      <c r="E38" s="524">
        <v>140082.93250963395</v>
      </c>
      <c r="F38" s="524">
        <v>145145.6336716924</v>
      </c>
      <c r="G38" s="524">
        <v>166688.69020346954</v>
      </c>
      <c r="H38" s="524">
        <v>235674.49504426887</v>
      </c>
      <c r="I38" s="453">
        <v>167069.21230186441</v>
      </c>
      <c r="J38" s="451">
        <v>161425.07831438235</v>
      </c>
      <c r="K38" s="451">
        <v>162112.06780864653</v>
      </c>
      <c r="L38" s="451">
        <v>196822.49923979549</v>
      </c>
      <c r="M38" s="451">
        <v>200525.66716725272</v>
      </c>
      <c r="N38" s="451">
        <v>208274.38028239418</v>
      </c>
      <c r="O38" s="451">
        <v>210097.16503266204</v>
      </c>
      <c r="P38" s="451">
        <v>210578.98031965387</v>
      </c>
      <c r="Q38" s="451">
        <v>217801.90182163485</v>
      </c>
      <c r="R38" s="451">
        <v>221072.16471579595</v>
      </c>
      <c r="S38" s="451">
        <v>227815.72599646338</v>
      </c>
      <c r="T38" s="452">
        <v>235674.49504426887</v>
      </c>
      <c r="U38" s="406" t="s">
        <v>185</v>
      </c>
      <c r="V38" s="508"/>
      <c r="W38" s="508"/>
      <c r="X38" s="508"/>
      <c r="Y38" s="508"/>
      <c r="Z38" s="508"/>
      <c r="AA38" s="508"/>
      <c r="AB38" s="508"/>
      <c r="AC38" s="508"/>
      <c r="AD38" s="508"/>
      <c r="AE38" s="508"/>
      <c r="AF38" s="508"/>
      <c r="AG38" s="508"/>
      <c r="AH38" s="508"/>
    </row>
    <row r="39" spans="2:34" s="225" customFormat="1" ht="26.1" customHeight="1" x14ac:dyDescent="0.2">
      <c r="B39" s="303" t="s">
        <v>66</v>
      </c>
      <c r="C39" s="521">
        <v>859549.9385341556</v>
      </c>
      <c r="D39" s="521">
        <v>1021991.6744359026</v>
      </c>
      <c r="E39" s="521">
        <v>1318469.9327290521</v>
      </c>
      <c r="F39" s="521">
        <v>1401966.3882574372</v>
      </c>
      <c r="G39" s="521">
        <v>2672566.8288287851</v>
      </c>
      <c r="H39" s="521">
        <v>4915974.6016574064</v>
      </c>
      <c r="I39" s="456">
        <v>2795050.7562500299</v>
      </c>
      <c r="J39" s="454">
        <v>2888637.3492090106</v>
      </c>
      <c r="K39" s="454">
        <v>3008734.163873327</v>
      </c>
      <c r="L39" s="454">
        <v>4535565.5420204224</v>
      </c>
      <c r="M39" s="454">
        <v>4536999.6658415189</v>
      </c>
      <c r="N39" s="454">
        <v>4472429.0386331631</v>
      </c>
      <c r="O39" s="454">
        <v>4563810.2965690428</v>
      </c>
      <c r="P39" s="454">
        <v>4648702.2240508962</v>
      </c>
      <c r="Q39" s="454">
        <v>4706189.0878177593</v>
      </c>
      <c r="R39" s="454">
        <v>4823831.5957639804</v>
      </c>
      <c r="S39" s="454">
        <v>4863134.9099539714</v>
      </c>
      <c r="T39" s="455">
        <v>4915974.6016574064</v>
      </c>
      <c r="U39" s="404" t="s">
        <v>288</v>
      </c>
      <c r="V39" s="508"/>
      <c r="W39" s="508"/>
      <c r="X39" s="508"/>
      <c r="Y39" s="508"/>
      <c r="Z39" s="508"/>
      <c r="AA39" s="508"/>
      <c r="AB39" s="508"/>
      <c r="AC39" s="508"/>
      <c r="AD39" s="508"/>
      <c r="AE39" s="508"/>
      <c r="AF39" s="508"/>
      <c r="AG39" s="508"/>
      <c r="AH39" s="508"/>
    </row>
    <row r="40" spans="2:34" s="225" customFormat="1" ht="24.95" customHeight="1" thickBot="1" x14ac:dyDescent="0.25">
      <c r="B40" s="405"/>
      <c r="C40" s="722"/>
      <c r="D40" s="722"/>
      <c r="E40" s="722"/>
      <c r="F40" s="722"/>
      <c r="G40" s="722"/>
      <c r="H40" s="722"/>
      <c r="I40" s="723"/>
      <c r="J40" s="724"/>
      <c r="K40" s="724"/>
      <c r="L40" s="724"/>
      <c r="M40" s="724"/>
      <c r="N40" s="724"/>
      <c r="O40" s="724"/>
      <c r="P40" s="724"/>
      <c r="Q40" s="724"/>
      <c r="R40" s="724"/>
      <c r="S40" s="724"/>
      <c r="T40" s="725"/>
      <c r="U40" s="701"/>
      <c r="V40" s="508"/>
      <c r="W40" s="508"/>
      <c r="X40" s="508"/>
      <c r="Y40" s="508"/>
      <c r="Z40" s="508"/>
      <c r="AA40" s="508"/>
      <c r="AB40" s="508"/>
      <c r="AC40" s="508"/>
      <c r="AD40" s="508"/>
      <c r="AE40" s="508"/>
      <c r="AF40" s="508"/>
      <c r="AG40" s="508"/>
      <c r="AH40" s="508"/>
    </row>
    <row r="41" spans="2:34" s="225" customFormat="1" ht="24.95" customHeight="1" thickTop="1" x14ac:dyDescent="0.2">
      <c r="B41" s="413"/>
      <c r="C41" s="708"/>
      <c r="D41" s="708"/>
      <c r="E41" s="708"/>
      <c r="F41" s="708"/>
      <c r="G41" s="708"/>
      <c r="H41" s="708"/>
      <c r="I41" s="726"/>
      <c r="J41" s="727"/>
      <c r="K41" s="727"/>
      <c r="L41" s="727"/>
      <c r="M41" s="727"/>
      <c r="N41" s="727"/>
      <c r="O41" s="727"/>
      <c r="P41" s="727"/>
      <c r="Q41" s="727"/>
      <c r="R41" s="727"/>
      <c r="S41" s="727"/>
      <c r="T41" s="728"/>
      <c r="U41" s="747"/>
      <c r="V41" s="508"/>
      <c r="W41" s="508"/>
      <c r="X41" s="508"/>
      <c r="Y41" s="508"/>
      <c r="Z41" s="508"/>
      <c r="AA41" s="508"/>
      <c r="AB41" s="508"/>
      <c r="AC41" s="508"/>
      <c r="AD41" s="508"/>
      <c r="AE41" s="508"/>
      <c r="AF41" s="508"/>
      <c r="AG41" s="508"/>
      <c r="AH41" s="508"/>
    </row>
    <row r="42" spans="2:34" s="225" customFormat="1" ht="26.1" customHeight="1" x14ac:dyDescent="0.2">
      <c r="B42" s="304" t="s">
        <v>259</v>
      </c>
      <c r="C42" s="707"/>
      <c r="D42" s="707"/>
      <c r="E42" s="707"/>
      <c r="F42" s="707"/>
      <c r="G42" s="707"/>
      <c r="H42" s="707"/>
      <c r="I42" s="719"/>
      <c r="J42" s="720"/>
      <c r="K42" s="720"/>
      <c r="L42" s="720"/>
      <c r="M42" s="720"/>
      <c r="N42" s="720"/>
      <c r="O42" s="720"/>
      <c r="P42" s="720"/>
      <c r="Q42" s="720"/>
      <c r="R42" s="720"/>
      <c r="S42" s="720"/>
      <c r="T42" s="721"/>
      <c r="U42" s="238" t="s">
        <v>446</v>
      </c>
      <c r="V42" s="508"/>
      <c r="W42" s="508"/>
      <c r="X42" s="508"/>
      <c r="Y42" s="508"/>
      <c r="Z42" s="508"/>
      <c r="AA42" s="508"/>
      <c r="AB42" s="508"/>
      <c r="AC42" s="508"/>
      <c r="AD42" s="508"/>
      <c r="AE42" s="508"/>
      <c r="AF42" s="508"/>
      <c r="AG42" s="508"/>
      <c r="AH42" s="508"/>
    </row>
    <row r="43" spans="2:34" s="225" customFormat="1" ht="12" customHeight="1" x14ac:dyDescent="0.2">
      <c r="B43" s="405"/>
      <c r="C43" s="707"/>
      <c r="D43" s="707"/>
      <c r="E43" s="707"/>
      <c r="F43" s="707"/>
      <c r="G43" s="707"/>
      <c r="H43" s="707"/>
      <c r="I43" s="719"/>
      <c r="J43" s="720"/>
      <c r="K43" s="720"/>
      <c r="L43" s="720"/>
      <c r="M43" s="720"/>
      <c r="N43" s="720"/>
      <c r="O43" s="720"/>
      <c r="P43" s="720"/>
      <c r="Q43" s="720"/>
      <c r="R43" s="720"/>
      <c r="S43" s="720"/>
      <c r="T43" s="721"/>
      <c r="U43" s="701"/>
      <c r="V43" s="508"/>
      <c r="W43" s="508"/>
      <c r="X43" s="508"/>
      <c r="Y43" s="508"/>
      <c r="Z43" s="508"/>
      <c r="AA43" s="508"/>
      <c r="AB43" s="508"/>
      <c r="AC43" s="508"/>
      <c r="AD43" s="508"/>
      <c r="AE43" s="508"/>
      <c r="AF43" s="508"/>
      <c r="AG43" s="508"/>
      <c r="AH43" s="508"/>
    </row>
    <row r="44" spans="2:34" s="225" customFormat="1" ht="26.1" customHeight="1" x14ac:dyDescent="0.2">
      <c r="B44" s="304" t="s">
        <v>260</v>
      </c>
      <c r="C44" s="707"/>
      <c r="D44" s="707"/>
      <c r="E44" s="707"/>
      <c r="F44" s="707"/>
      <c r="G44" s="707"/>
      <c r="H44" s="707"/>
      <c r="I44" s="719"/>
      <c r="J44" s="720"/>
      <c r="K44" s="720"/>
      <c r="L44" s="720"/>
      <c r="M44" s="720"/>
      <c r="N44" s="720"/>
      <c r="O44" s="720"/>
      <c r="P44" s="720"/>
      <c r="Q44" s="720"/>
      <c r="R44" s="720"/>
      <c r="S44" s="720"/>
      <c r="T44" s="721"/>
      <c r="U44" s="746" t="s">
        <v>289</v>
      </c>
      <c r="V44" s="508"/>
      <c r="W44" s="508"/>
      <c r="X44" s="508"/>
      <c r="Y44" s="508"/>
      <c r="Z44" s="508"/>
      <c r="AA44" s="508"/>
      <c r="AB44" s="508"/>
      <c r="AC44" s="508"/>
      <c r="AD44" s="508"/>
      <c r="AE44" s="508"/>
      <c r="AF44" s="508"/>
      <c r="AG44" s="508"/>
      <c r="AH44" s="508"/>
    </row>
    <row r="45" spans="2:34" s="225" customFormat="1" ht="26.1" customHeight="1" x14ac:dyDescent="0.2">
      <c r="B45" s="405" t="s">
        <v>226</v>
      </c>
      <c r="C45" s="994">
        <v>1.3683964494324275E-5</v>
      </c>
      <c r="D45" s="994">
        <v>1.1934671519444927E-5</v>
      </c>
      <c r="E45" s="994">
        <v>2.0064372105356462E-5</v>
      </c>
      <c r="F45" s="994">
        <v>2.7526453068512276E-5</v>
      </c>
      <c r="G45" s="994">
        <v>8.9224557353539079E-6</v>
      </c>
      <c r="H45" s="994">
        <v>4.9607674990383384E-6</v>
      </c>
      <c r="I45" s="1088">
        <v>8.5732499728017225E-6</v>
      </c>
      <c r="J45" s="1089">
        <v>8.2867778942741825E-6</v>
      </c>
      <c r="K45" s="1089">
        <v>7.9081258709042108E-6</v>
      </c>
      <c r="L45" s="1089">
        <v>4.3076394396666027E-6</v>
      </c>
      <c r="M45" s="1089">
        <v>5.968192579749211E-6</v>
      </c>
      <c r="N45" s="1089">
        <v>5.9725517586218669E-6</v>
      </c>
      <c r="O45" s="1089">
        <v>5.8617405723702817E-6</v>
      </c>
      <c r="P45" s="1089">
        <v>5.7488012378457311E-6</v>
      </c>
      <c r="Q45" s="1089">
        <v>4.8147317600676558E-6</v>
      </c>
      <c r="R45" s="1089">
        <v>2.8995616559837209E-6</v>
      </c>
      <c r="S45" s="1089">
        <v>4.9643692714723609E-6</v>
      </c>
      <c r="T45" s="1090">
        <v>4.9607674990383384E-6</v>
      </c>
      <c r="U45" s="406" t="s">
        <v>229</v>
      </c>
      <c r="V45" s="508"/>
      <c r="W45" s="508"/>
      <c r="X45" s="508"/>
      <c r="Y45" s="508"/>
      <c r="Z45" s="508"/>
      <c r="AA45" s="508"/>
      <c r="AB45" s="508"/>
      <c r="AC45" s="508"/>
      <c r="AD45" s="508"/>
      <c r="AE45" s="508"/>
      <c r="AF45" s="508"/>
      <c r="AG45" s="508"/>
      <c r="AH45" s="508"/>
    </row>
    <row r="46" spans="2:34" s="225" customFormat="1" ht="26.1" customHeight="1" x14ac:dyDescent="0.2">
      <c r="B46" s="405" t="s">
        <v>245</v>
      </c>
      <c r="C46" s="994">
        <v>3.5525417871905891E-2</v>
      </c>
      <c r="D46" s="994">
        <v>3.4081173606033542E-2</v>
      </c>
      <c r="E46" s="994">
        <v>2.8788292204283535E-2</v>
      </c>
      <c r="F46" s="994">
        <v>4.3025206954607612E-2</v>
      </c>
      <c r="G46" s="994">
        <v>7.1261226584946491E-2</v>
      </c>
      <c r="H46" s="994">
        <v>6.1840896242955884E-2</v>
      </c>
      <c r="I46" s="1088">
        <v>7.7975202183295858E-2</v>
      </c>
      <c r="J46" s="1089">
        <v>8.044640065586367E-2</v>
      </c>
      <c r="K46" s="1089">
        <v>8.4767319685135775E-2</v>
      </c>
      <c r="L46" s="1089">
        <v>5.9398820414088713E-2</v>
      </c>
      <c r="M46" s="1089">
        <v>6.1766008635410097E-2</v>
      </c>
      <c r="N46" s="1089">
        <v>6.2640050167440731E-2</v>
      </c>
      <c r="O46" s="1089">
        <v>6.1229882678339433E-2</v>
      </c>
      <c r="P46" s="1089">
        <v>6.5054637310972011E-2</v>
      </c>
      <c r="Q46" s="1089">
        <v>6.5785809357734579E-2</v>
      </c>
      <c r="R46" s="1089">
        <v>7.2576152454734116E-2</v>
      </c>
      <c r="S46" s="1089">
        <v>7.0919282404607278E-2</v>
      </c>
      <c r="T46" s="1090">
        <v>6.1840896242955884E-2</v>
      </c>
      <c r="U46" s="406" t="s">
        <v>463</v>
      </c>
      <c r="V46" s="508"/>
      <c r="W46" s="508"/>
      <c r="X46" s="508"/>
      <c r="Y46" s="508"/>
      <c r="Z46" s="508"/>
      <c r="AA46" s="508"/>
      <c r="AB46" s="508"/>
      <c r="AC46" s="508"/>
      <c r="AD46" s="508"/>
      <c r="AE46" s="508"/>
      <c r="AF46" s="508"/>
      <c r="AG46" s="508"/>
      <c r="AH46" s="508"/>
    </row>
    <row r="47" spans="2:34" s="225" customFormat="1" ht="26.1" customHeight="1" x14ac:dyDescent="0.2">
      <c r="B47" s="405" t="s">
        <v>246</v>
      </c>
      <c r="C47" s="994">
        <v>0.87637274967703938</v>
      </c>
      <c r="D47" s="994">
        <v>0.87770411665529313</v>
      </c>
      <c r="E47" s="994">
        <v>0.87818319833176006</v>
      </c>
      <c r="F47" s="994">
        <v>0.85321455696222981</v>
      </c>
      <c r="G47" s="994">
        <v>0.82337766477967</v>
      </c>
      <c r="H47" s="994">
        <v>0.84343606077931355</v>
      </c>
      <c r="I47" s="1088">
        <v>0.80004800016591471</v>
      </c>
      <c r="J47" s="1089">
        <v>0.81788276012229733</v>
      </c>
      <c r="K47" s="1089">
        <v>0.80618709676846978</v>
      </c>
      <c r="L47" s="1089">
        <v>0.80964427654906956</v>
      </c>
      <c r="M47" s="1089">
        <v>0.81222453965175789</v>
      </c>
      <c r="N47" s="1089">
        <v>0.81217828361923006</v>
      </c>
      <c r="O47" s="1089">
        <v>0.81945620319517565</v>
      </c>
      <c r="P47" s="1089">
        <v>0.81472138837065089</v>
      </c>
      <c r="Q47" s="1089">
        <v>0.82001626868555089</v>
      </c>
      <c r="R47" s="1089">
        <v>0.81999274540616951</v>
      </c>
      <c r="S47" s="1089">
        <v>0.82374785802833184</v>
      </c>
      <c r="T47" s="1090">
        <v>0.84343606077931355</v>
      </c>
      <c r="U47" s="406" t="s">
        <v>61</v>
      </c>
      <c r="V47" s="508"/>
      <c r="W47" s="508"/>
      <c r="X47" s="508"/>
      <c r="Y47" s="508"/>
      <c r="Z47" s="508"/>
      <c r="AA47" s="508"/>
      <c r="AB47" s="508"/>
      <c r="AC47" s="508"/>
      <c r="AD47" s="508"/>
      <c r="AE47" s="508"/>
      <c r="AF47" s="508"/>
      <c r="AG47" s="508"/>
      <c r="AH47" s="508"/>
    </row>
    <row r="48" spans="2:34" s="225" customFormat="1" ht="26.1" customHeight="1" x14ac:dyDescent="0.2">
      <c r="B48" s="405" t="s">
        <v>252</v>
      </c>
      <c r="C48" s="994">
        <v>4.6748265613688667E-2</v>
      </c>
      <c r="D48" s="994">
        <v>4.7288332080606933E-2</v>
      </c>
      <c r="E48" s="994">
        <v>5.368681825208782E-2</v>
      </c>
      <c r="F48" s="994">
        <v>6.2194781628708354E-2</v>
      </c>
      <c r="G48" s="994">
        <v>6.3055105892077468E-2</v>
      </c>
      <c r="H48" s="994">
        <v>5.5280742182592435E-2</v>
      </c>
      <c r="I48" s="1088">
        <v>7.9497171732652736E-2</v>
      </c>
      <c r="J48" s="1089">
        <v>5.9225683118418269E-2</v>
      </c>
      <c r="K48" s="1089">
        <v>6.0634888503131236E-2</v>
      </c>
      <c r="L48" s="1089">
        <v>6.7981527422688398E-2</v>
      </c>
      <c r="M48" s="1089">
        <v>6.9969942186886111E-2</v>
      </c>
      <c r="N48" s="1089">
        <v>7.342778573582695E-2</v>
      </c>
      <c r="O48" s="1089">
        <v>7.7289681105456004E-2</v>
      </c>
      <c r="P48" s="1089">
        <v>7.7949219596530755E-2</v>
      </c>
      <c r="Q48" s="1089">
        <v>7.3114918046913752E-2</v>
      </c>
      <c r="R48" s="1089">
        <v>6.7244439358888797E-2</v>
      </c>
      <c r="S48" s="1089">
        <v>6.5698380819236415E-2</v>
      </c>
      <c r="T48" s="1090">
        <v>5.5280742182592435E-2</v>
      </c>
      <c r="U48" s="406" t="s">
        <v>474</v>
      </c>
      <c r="V48" s="508"/>
      <c r="W48" s="508"/>
      <c r="X48" s="508"/>
      <c r="Y48" s="508"/>
      <c r="Z48" s="508"/>
      <c r="AA48" s="508"/>
      <c r="AB48" s="508"/>
      <c r="AC48" s="508"/>
      <c r="AD48" s="508"/>
      <c r="AE48" s="508"/>
      <c r="AF48" s="508"/>
      <c r="AG48" s="508"/>
      <c r="AH48" s="508"/>
    </row>
    <row r="49" spans="2:34" s="225" customFormat="1" ht="26.1" customHeight="1" x14ac:dyDescent="0.2">
      <c r="B49" s="405" t="s">
        <v>227</v>
      </c>
      <c r="C49" s="994">
        <v>4.1339882872871603E-2</v>
      </c>
      <c r="D49" s="994">
        <v>4.0914442986546923E-2</v>
      </c>
      <c r="E49" s="994">
        <v>3.932162683976323E-2</v>
      </c>
      <c r="F49" s="994">
        <v>4.1537928001385803E-2</v>
      </c>
      <c r="G49" s="994">
        <v>4.2297080287570517E-2</v>
      </c>
      <c r="H49" s="994">
        <v>3.9437340027639003E-2</v>
      </c>
      <c r="I49" s="1088">
        <v>4.247105266816404E-2</v>
      </c>
      <c r="J49" s="1089">
        <v>4.2436869325526393E-2</v>
      </c>
      <c r="K49" s="1089">
        <v>4.8402786917392387E-2</v>
      </c>
      <c r="L49" s="1089">
        <v>6.2971067974713663E-2</v>
      </c>
      <c r="M49" s="1089">
        <v>5.6033541333366098E-2</v>
      </c>
      <c r="N49" s="1089">
        <v>5.1747907925743609E-2</v>
      </c>
      <c r="O49" s="1089">
        <v>4.201837128045658E-2</v>
      </c>
      <c r="P49" s="1089">
        <v>4.2269005920608553E-2</v>
      </c>
      <c r="Q49" s="1089">
        <v>4.1078189178040687E-2</v>
      </c>
      <c r="R49" s="1089">
        <v>4.0183763218551556E-2</v>
      </c>
      <c r="S49" s="1089">
        <v>3.9629514378553068E-2</v>
      </c>
      <c r="T49" s="1090">
        <v>3.9437340027639003E-2</v>
      </c>
      <c r="U49" s="406" t="s">
        <v>444</v>
      </c>
      <c r="V49" s="508"/>
      <c r="W49" s="508"/>
      <c r="X49" s="508"/>
      <c r="Y49" s="508"/>
      <c r="Z49" s="508"/>
      <c r="AA49" s="508"/>
      <c r="AB49" s="508"/>
      <c r="AC49" s="508"/>
      <c r="AD49" s="508"/>
      <c r="AE49" s="508"/>
      <c r="AF49" s="508"/>
      <c r="AG49" s="508"/>
      <c r="AH49" s="508"/>
    </row>
    <row r="50" spans="2:34" s="225" customFormat="1" ht="26.1" customHeight="1" x14ac:dyDescent="0.2">
      <c r="B50" s="303" t="s">
        <v>66</v>
      </c>
      <c r="C50" s="730">
        <v>0.99999999999999989</v>
      </c>
      <c r="D50" s="730">
        <v>0.99999999999999989</v>
      </c>
      <c r="E50" s="730">
        <v>1</v>
      </c>
      <c r="F50" s="730">
        <v>1.0000000000000002</v>
      </c>
      <c r="G50" s="730">
        <v>0.99999999999999989</v>
      </c>
      <c r="H50" s="730">
        <v>0.99999999999999989</v>
      </c>
      <c r="I50" s="1091">
        <v>1</v>
      </c>
      <c r="J50" s="1092">
        <v>0.99999999999999989</v>
      </c>
      <c r="K50" s="1092">
        <v>1</v>
      </c>
      <c r="L50" s="1092">
        <v>1</v>
      </c>
      <c r="M50" s="1092">
        <v>1</v>
      </c>
      <c r="N50" s="1092">
        <v>1</v>
      </c>
      <c r="O50" s="1092">
        <v>1</v>
      </c>
      <c r="P50" s="1092">
        <v>1</v>
      </c>
      <c r="Q50" s="1092">
        <v>1</v>
      </c>
      <c r="R50" s="1092">
        <v>1</v>
      </c>
      <c r="S50" s="1092">
        <v>1</v>
      </c>
      <c r="T50" s="1093">
        <v>0.99999999999999989</v>
      </c>
      <c r="U50" s="404" t="s">
        <v>288</v>
      </c>
      <c r="V50" s="508"/>
      <c r="W50" s="508"/>
      <c r="X50" s="508"/>
      <c r="Y50" s="508"/>
      <c r="Z50" s="508"/>
      <c r="AA50" s="508"/>
      <c r="AB50" s="508"/>
      <c r="AC50" s="508"/>
      <c r="AD50" s="508"/>
      <c r="AE50" s="508"/>
      <c r="AF50" s="508"/>
      <c r="AG50" s="508"/>
      <c r="AH50" s="508"/>
    </row>
    <row r="51" spans="2:34" s="225" customFormat="1" ht="12" customHeight="1" x14ac:dyDescent="0.2">
      <c r="B51" s="405"/>
      <c r="C51" s="729"/>
      <c r="D51" s="729"/>
      <c r="E51" s="729"/>
      <c r="F51" s="729"/>
      <c r="G51" s="729"/>
      <c r="H51" s="729"/>
      <c r="I51" s="1094"/>
      <c r="J51" s="1095"/>
      <c r="K51" s="1095"/>
      <c r="L51" s="1095"/>
      <c r="M51" s="1095"/>
      <c r="N51" s="1095"/>
      <c r="O51" s="1095"/>
      <c r="P51" s="1095"/>
      <c r="Q51" s="1095"/>
      <c r="R51" s="1095"/>
      <c r="S51" s="1095"/>
      <c r="T51" s="1096"/>
      <c r="U51" s="701"/>
      <c r="V51" s="508"/>
      <c r="W51" s="508"/>
      <c r="X51" s="508"/>
      <c r="Y51" s="508"/>
      <c r="Z51" s="508"/>
      <c r="AA51" s="508"/>
      <c r="AB51" s="508"/>
      <c r="AC51" s="508"/>
      <c r="AD51" s="508"/>
      <c r="AE51" s="508"/>
      <c r="AF51" s="508"/>
      <c r="AG51" s="508"/>
      <c r="AH51" s="508"/>
    </row>
    <row r="52" spans="2:34" s="225" customFormat="1" ht="26.1" customHeight="1" x14ac:dyDescent="0.2">
      <c r="B52" s="304" t="s">
        <v>261</v>
      </c>
      <c r="C52" s="729"/>
      <c r="D52" s="729"/>
      <c r="E52" s="729"/>
      <c r="F52" s="729"/>
      <c r="G52" s="729"/>
      <c r="H52" s="729"/>
      <c r="I52" s="1094"/>
      <c r="J52" s="1095"/>
      <c r="K52" s="1095"/>
      <c r="L52" s="1095"/>
      <c r="M52" s="1095"/>
      <c r="N52" s="1095"/>
      <c r="O52" s="1095"/>
      <c r="P52" s="1095"/>
      <c r="Q52" s="1095"/>
      <c r="R52" s="1095"/>
      <c r="S52" s="1095"/>
      <c r="T52" s="1096"/>
      <c r="U52" s="746" t="s">
        <v>290</v>
      </c>
      <c r="V52" s="508"/>
      <c r="W52" s="508"/>
      <c r="X52" s="508"/>
      <c r="Y52" s="508"/>
      <c r="Z52" s="508"/>
      <c r="AA52" s="508"/>
      <c r="AB52" s="508"/>
      <c r="AC52" s="508"/>
      <c r="AD52" s="508"/>
      <c r="AE52" s="508"/>
      <c r="AF52" s="508"/>
      <c r="AG52" s="508"/>
      <c r="AH52" s="508"/>
    </row>
    <row r="53" spans="2:34" s="225" customFormat="1" ht="26.1" customHeight="1" x14ac:dyDescent="0.2">
      <c r="B53" s="405" t="s">
        <v>256</v>
      </c>
      <c r="C53" s="729">
        <v>0.38125228835949071</v>
      </c>
      <c r="D53" s="729">
        <v>0.55471456477892367</v>
      </c>
      <c r="E53" s="729">
        <v>0.62374889425457036</v>
      </c>
      <c r="F53" s="729">
        <v>0.64809764883038545</v>
      </c>
      <c r="G53" s="729">
        <v>0.49913544162879031</v>
      </c>
      <c r="H53" s="729">
        <v>0.46906256493195625</v>
      </c>
      <c r="I53" s="1094">
        <v>0.50595948371010602</v>
      </c>
      <c r="J53" s="1095">
        <v>0.51000708355537716</v>
      </c>
      <c r="K53" s="1095">
        <v>0.5083725989595117</v>
      </c>
      <c r="L53" s="1095">
        <v>0.35047732418996386</v>
      </c>
      <c r="M53" s="1095">
        <v>0.36184560166040602</v>
      </c>
      <c r="N53" s="1095">
        <v>0.38402722367061976</v>
      </c>
      <c r="O53" s="1095">
        <v>0.39222692271467202</v>
      </c>
      <c r="P53" s="1095">
        <v>0.41036795821230576</v>
      </c>
      <c r="Q53" s="1095">
        <v>0.43067746963996245</v>
      </c>
      <c r="R53" s="1095">
        <v>0.44157334525733055</v>
      </c>
      <c r="S53" s="1095">
        <v>0.45708377165389152</v>
      </c>
      <c r="T53" s="1096">
        <v>0.46906256493195625</v>
      </c>
      <c r="U53" s="701" t="s">
        <v>292</v>
      </c>
      <c r="V53" s="508"/>
      <c r="W53" s="508"/>
      <c r="X53" s="508"/>
      <c r="Y53" s="508"/>
      <c r="Z53" s="508"/>
      <c r="AA53" s="508"/>
      <c r="AB53" s="508"/>
      <c r="AC53" s="508"/>
      <c r="AD53" s="508"/>
      <c r="AE53" s="508"/>
      <c r="AF53" s="508"/>
      <c r="AG53" s="508"/>
      <c r="AH53" s="508"/>
    </row>
    <row r="54" spans="2:34" s="225" customFormat="1" ht="26.1" customHeight="1" x14ac:dyDescent="0.2">
      <c r="B54" s="405" t="s">
        <v>257</v>
      </c>
      <c r="C54" s="729">
        <v>0.61874771164050935</v>
      </c>
      <c r="D54" s="729">
        <v>0.44528543522107633</v>
      </c>
      <c r="E54" s="729">
        <v>0.37625110574542964</v>
      </c>
      <c r="F54" s="729">
        <v>0.35190235116961449</v>
      </c>
      <c r="G54" s="729">
        <v>0.50086455837120969</v>
      </c>
      <c r="H54" s="729">
        <v>0.53093743506804392</v>
      </c>
      <c r="I54" s="1094">
        <v>0.49404051628989387</v>
      </c>
      <c r="J54" s="1095">
        <v>0.48999291644462289</v>
      </c>
      <c r="K54" s="1095">
        <v>0.4916274010404883</v>
      </c>
      <c r="L54" s="1095">
        <v>0.6495226758100362</v>
      </c>
      <c r="M54" s="1095">
        <v>0.63815439833959386</v>
      </c>
      <c r="N54" s="1095">
        <v>0.6159727763293803</v>
      </c>
      <c r="O54" s="1095">
        <v>0.60777307728532803</v>
      </c>
      <c r="P54" s="1095">
        <v>0.58963204178769413</v>
      </c>
      <c r="Q54" s="1095">
        <v>0.56932253036003744</v>
      </c>
      <c r="R54" s="1095">
        <v>0.55842665474266939</v>
      </c>
      <c r="S54" s="1095">
        <v>0.54291622834610853</v>
      </c>
      <c r="T54" s="1096">
        <v>0.53093743506804392</v>
      </c>
      <c r="U54" s="701" t="s">
        <v>291</v>
      </c>
      <c r="V54" s="508"/>
      <c r="W54" s="508"/>
      <c r="X54" s="508"/>
      <c r="Y54" s="508"/>
      <c r="Z54" s="508"/>
      <c r="AA54" s="508"/>
      <c r="AB54" s="508"/>
      <c r="AC54" s="508"/>
      <c r="AD54" s="508"/>
      <c r="AE54" s="508"/>
      <c r="AF54" s="508"/>
      <c r="AG54" s="508"/>
      <c r="AH54" s="508"/>
    </row>
    <row r="55" spans="2:34" s="225" customFormat="1" ht="26.1" customHeight="1" x14ac:dyDescent="0.2">
      <c r="B55" s="303" t="s">
        <v>66</v>
      </c>
      <c r="C55" s="730">
        <v>1</v>
      </c>
      <c r="D55" s="730">
        <v>1</v>
      </c>
      <c r="E55" s="730">
        <v>1</v>
      </c>
      <c r="F55" s="730">
        <v>1</v>
      </c>
      <c r="G55" s="730">
        <v>1</v>
      </c>
      <c r="H55" s="730">
        <v>1.0000000000000002</v>
      </c>
      <c r="I55" s="1091">
        <v>0.99999999999999989</v>
      </c>
      <c r="J55" s="1092">
        <v>1</v>
      </c>
      <c r="K55" s="1092">
        <v>1</v>
      </c>
      <c r="L55" s="1092">
        <v>1</v>
      </c>
      <c r="M55" s="1092">
        <v>0.99999999999999989</v>
      </c>
      <c r="N55" s="1092">
        <v>1</v>
      </c>
      <c r="O55" s="1092">
        <v>1</v>
      </c>
      <c r="P55" s="1092">
        <v>0.99999999999999989</v>
      </c>
      <c r="Q55" s="1092">
        <v>0.99999999999999989</v>
      </c>
      <c r="R55" s="1092">
        <v>1</v>
      </c>
      <c r="S55" s="1092">
        <v>1</v>
      </c>
      <c r="T55" s="1093">
        <v>1.0000000000000002</v>
      </c>
      <c r="U55" s="404" t="s">
        <v>288</v>
      </c>
      <c r="V55" s="508"/>
      <c r="W55" s="508"/>
      <c r="X55" s="508"/>
      <c r="Y55" s="508"/>
      <c r="Z55" s="508"/>
      <c r="AA55" s="508"/>
      <c r="AB55" s="508"/>
      <c r="AC55" s="508"/>
      <c r="AD55" s="508"/>
      <c r="AE55" s="508"/>
      <c r="AF55" s="508"/>
      <c r="AG55" s="508"/>
      <c r="AH55" s="508"/>
    </row>
    <row r="56" spans="2:34" s="225" customFormat="1" ht="12" customHeight="1" x14ac:dyDescent="0.2">
      <c r="B56" s="405"/>
      <c r="C56" s="729"/>
      <c r="D56" s="729"/>
      <c r="E56" s="729"/>
      <c r="F56" s="729"/>
      <c r="G56" s="729"/>
      <c r="H56" s="729"/>
      <c r="I56" s="1094"/>
      <c r="J56" s="1095"/>
      <c r="K56" s="1095"/>
      <c r="L56" s="1095"/>
      <c r="M56" s="1095"/>
      <c r="N56" s="1095"/>
      <c r="O56" s="1095"/>
      <c r="P56" s="1095"/>
      <c r="Q56" s="1095"/>
      <c r="R56" s="1095"/>
      <c r="S56" s="1095"/>
      <c r="T56" s="1096"/>
      <c r="U56" s="406"/>
      <c r="V56" s="508"/>
      <c r="W56" s="508"/>
      <c r="X56" s="508"/>
      <c r="Y56" s="508"/>
      <c r="Z56" s="508"/>
      <c r="AA56" s="508"/>
      <c r="AB56" s="508"/>
      <c r="AC56" s="508"/>
      <c r="AD56" s="508"/>
      <c r="AE56" s="508"/>
      <c r="AF56" s="508"/>
      <c r="AG56" s="508"/>
      <c r="AH56" s="508"/>
    </row>
    <row r="57" spans="2:34" s="225" customFormat="1" ht="26.1" customHeight="1" x14ac:dyDescent="0.2">
      <c r="B57" s="304" t="s">
        <v>262</v>
      </c>
      <c r="C57" s="729"/>
      <c r="D57" s="729"/>
      <c r="E57" s="729"/>
      <c r="F57" s="729"/>
      <c r="G57" s="729"/>
      <c r="H57" s="729"/>
      <c r="I57" s="1094"/>
      <c r="J57" s="1095"/>
      <c r="K57" s="1095"/>
      <c r="L57" s="1095"/>
      <c r="M57" s="1095"/>
      <c r="N57" s="1095"/>
      <c r="O57" s="1095"/>
      <c r="P57" s="1095"/>
      <c r="Q57" s="1095"/>
      <c r="R57" s="1095"/>
      <c r="S57" s="1095"/>
      <c r="T57" s="1096"/>
      <c r="U57" s="746" t="s">
        <v>326</v>
      </c>
      <c r="V57" s="508"/>
      <c r="W57" s="508"/>
      <c r="X57" s="508"/>
      <c r="Y57" s="508"/>
      <c r="Z57" s="508"/>
      <c r="AA57" s="508"/>
      <c r="AB57" s="508"/>
      <c r="AC57" s="508"/>
      <c r="AD57" s="508"/>
      <c r="AE57" s="508"/>
      <c r="AF57" s="508"/>
      <c r="AG57" s="508"/>
      <c r="AH57" s="508"/>
    </row>
    <row r="58" spans="2:34" s="225" customFormat="1" ht="26.1" customHeight="1" x14ac:dyDescent="0.2">
      <c r="B58" s="405" t="s">
        <v>263</v>
      </c>
      <c r="C58" s="729">
        <v>0.5440841360600539</v>
      </c>
      <c r="D58" s="729">
        <v>0.51362127097799581</v>
      </c>
      <c r="E58" s="729">
        <v>0.52399819234148393</v>
      </c>
      <c r="F58" s="729">
        <v>0.53457712103710386</v>
      </c>
      <c r="G58" s="729">
        <v>0.63982788963784143</v>
      </c>
      <c r="H58" s="729">
        <v>0.71072911347220891</v>
      </c>
      <c r="I58" s="1094">
        <v>0.65022670742644573</v>
      </c>
      <c r="J58" s="1095">
        <v>0.66332940020631304</v>
      </c>
      <c r="K58" s="1095">
        <v>0.67864244137848917</v>
      </c>
      <c r="L58" s="1095">
        <v>0.68564599246752145</v>
      </c>
      <c r="M58" s="1095">
        <v>0.68574892656884756</v>
      </c>
      <c r="N58" s="1095">
        <v>0.68404033734177982</v>
      </c>
      <c r="O58" s="1095">
        <v>0.68903844639430656</v>
      </c>
      <c r="P58" s="1095">
        <v>0.69415960127353626</v>
      </c>
      <c r="Q58" s="1095">
        <v>0.69909307654676878</v>
      </c>
      <c r="R58" s="1095">
        <v>0.70209636398558462</v>
      </c>
      <c r="S58" s="1095">
        <v>0.70368938098177414</v>
      </c>
      <c r="T58" s="1096">
        <v>0.71072911347220891</v>
      </c>
      <c r="U58" s="406" t="s">
        <v>162</v>
      </c>
      <c r="V58" s="508"/>
      <c r="W58" s="508"/>
      <c r="X58" s="508"/>
      <c r="Y58" s="508"/>
      <c r="Z58" s="508"/>
      <c r="AA58" s="508"/>
      <c r="AB58" s="508"/>
      <c r="AC58" s="508"/>
      <c r="AD58" s="508"/>
      <c r="AE58" s="508"/>
      <c r="AF58" s="508"/>
      <c r="AG58" s="508"/>
      <c r="AH58" s="508"/>
    </row>
    <row r="59" spans="2:34" s="225" customFormat="1" ht="26.1" customHeight="1" x14ac:dyDescent="0.2">
      <c r="B59" s="405" t="s">
        <v>264</v>
      </c>
      <c r="C59" s="729">
        <v>0.39998274922325688</v>
      </c>
      <c r="D59" s="729">
        <v>0.40996973276502291</v>
      </c>
      <c r="E59" s="729">
        <v>0.3697552190695132</v>
      </c>
      <c r="F59" s="729">
        <v>0.36189284080549056</v>
      </c>
      <c r="G59" s="729">
        <v>0.29780184953073208</v>
      </c>
      <c r="H59" s="729">
        <v>0.24133034286330354</v>
      </c>
      <c r="I59" s="1094">
        <v>0.29000006236359122</v>
      </c>
      <c r="J59" s="1095">
        <v>0.28078782227625815</v>
      </c>
      <c r="K59" s="1095">
        <v>0.26747706969192397</v>
      </c>
      <c r="L59" s="1095">
        <v>0.27095864758975374</v>
      </c>
      <c r="M59" s="1095">
        <v>0.27005321538919913</v>
      </c>
      <c r="N59" s="1095">
        <v>0.26939114732051317</v>
      </c>
      <c r="O59" s="1095">
        <v>0.26492608074859247</v>
      </c>
      <c r="P59" s="1095">
        <v>0.26054195409170411</v>
      </c>
      <c r="Q59" s="1095">
        <v>0.25462703589294861</v>
      </c>
      <c r="R59" s="1095">
        <v>0.25207447296694718</v>
      </c>
      <c r="S59" s="1095">
        <v>0.24946517256964687</v>
      </c>
      <c r="T59" s="1096">
        <v>0.24133034286330354</v>
      </c>
      <c r="U59" s="406" t="s">
        <v>184</v>
      </c>
      <c r="V59" s="508"/>
      <c r="W59" s="508"/>
      <c r="X59" s="508"/>
      <c r="Y59" s="508"/>
      <c r="Z59" s="508"/>
      <c r="AA59" s="508"/>
      <c r="AB59" s="508"/>
      <c r="AC59" s="508"/>
      <c r="AD59" s="508"/>
      <c r="AE59" s="508"/>
      <c r="AF59" s="508"/>
      <c r="AG59" s="508"/>
      <c r="AH59" s="508"/>
    </row>
    <row r="60" spans="2:34" s="225" customFormat="1" ht="26.1" customHeight="1" x14ac:dyDescent="0.2">
      <c r="B60" s="405" t="s">
        <v>265</v>
      </c>
      <c r="C60" s="729">
        <v>5.593311471668911E-2</v>
      </c>
      <c r="D60" s="729">
        <v>7.6408996256981235E-2</v>
      </c>
      <c r="E60" s="729">
        <v>0.1062465885890029</v>
      </c>
      <c r="F60" s="729">
        <v>0.10353003815740547</v>
      </c>
      <c r="G60" s="729">
        <v>6.2370260831426438E-2</v>
      </c>
      <c r="H60" s="729">
        <v>4.7940543664487585E-2</v>
      </c>
      <c r="I60" s="1094">
        <v>5.9773230209963064E-2</v>
      </c>
      <c r="J60" s="1095">
        <v>5.5882777517428775E-2</v>
      </c>
      <c r="K60" s="1095">
        <v>5.3880488929586849E-2</v>
      </c>
      <c r="L60" s="1095">
        <v>4.3395359942724705E-2</v>
      </c>
      <c r="M60" s="1095">
        <v>4.4197858041953232E-2</v>
      </c>
      <c r="N60" s="1095">
        <v>4.6568515337706902E-2</v>
      </c>
      <c r="O60" s="1095">
        <v>4.6035472857100961E-2</v>
      </c>
      <c r="P60" s="1095">
        <v>4.5298444634759717E-2</v>
      </c>
      <c r="Q60" s="1095">
        <v>4.6279887560282604E-2</v>
      </c>
      <c r="R60" s="1095">
        <v>4.5829163047468154E-2</v>
      </c>
      <c r="S60" s="1095">
        <v>4.6845446448578909E-2</v>
      </c>
      <c r="T60" s="1096">
        <v>4.7940543664487585E-2</v>
      </c>
      <c r="U60" s="406" t="s">
        <v>185</v>
      </c>
      <c r="V60" s="508"/>
      <c r="W60" s="508"/>
      <c r="X60" s="508"/>
      <c r="Y60" s="508"/>
      <c r="Z60" s="508"/>
      <c r="AA60" s="508"/>
      <c r="AB60" s="508"/>
      <c r="AC60" s="508"/>
      <c r="AD60" s="508"/>
      <c r="AE60" s="508"/>
      <c r="AF60" s="508"/>
      <c r="AG60" s="508"/>
      <c r="AH60" s="508"/>
    </row>
    <row r="61" spans="2:34" s="225" customFormat="1" ht="26.1" customHeight="1" x14ac:dyDescent="0.2">
      <c r="B61" s="303" t="s">
        <v>66</v>
      </c>
      <c r="C61" s="730">
        <v>0.99999999999999989</v>
      </c>
      <c r="D61" s="730">
        <v>1</v>
      </c>
      <c r="E61" s="730">
        <v>1</v>
      </c>
      <c r="F61" s="730">
        <v>0.99999999999999989</v>
      </c>
      <c r="G61" s="730">
        <v>1</v>
      </c>
      <c r="H61" s="730">
        <v>1</v>
      </c>
      <c r="I61" s="1091">
        <v>1</v>
      </c>
      <c r="J61" s="1092">
        <v>0.99999999999999989</v>
      </c>
      <c r="K61" s="1092">
        <v>1</v>
      </c>
      <c r="L61" s="1092">
        <v>0.99999999999999989</v>
      </c>
      <c r="M61" s="1092">
        <v>0.99999999999999989</v>
      </c>
      <c r="N61" s="1092">
        <v>0.99999999999999989</v>
      </c>
      <c r="O61" s="1092">
        <v>1</v>
      </c>
      <c r="P61" s="1092">
        <v>1</v>
      </c>
      <c r="Q61" s="1092">
        <v>1</v>
      </c>
      <c r="R61" s="1092">
        <v>1</v>
      </c>
      <c r="S61" s="1092">
        <v>0.99999999999999989</v>
      </c>
      <c r="T61" s="1093">
        <v>1</v>
      </c>
      <c r="U61" s="404" t="s">
        <v>288</v>
      </c>
      <c r="V61" s="508"/>
      <c r="W61" s="508"/>
      <c r="X61" s="508"/>
      <c r="Y61" s="508"/>
      <c r="Z61" s="508"/>
      <c r="AA61" s="508"/>
      <c r="AB61" s="508"/>
      <c r="AC61" s="508"/>
      <c r="AD61" s="508"/>
      <c r="AE61" s="508"/>
      <c r="AF61" s="508"/>
      <c r="AG61" s="508"/>
      <c r="AH61" s="508"/>
    </row>
    <row r="62" spans="2:34" s="225" customFormat="1" ht="12" customHeight="1" x14ac:dyDescent="0.2">
      <c r="B62" s="745"/>
      <c r="C62" s="732"/>
      <c r="D62" s="732"/>
      <c r="E62" s="732"/>
      <c r="F62" s="732"/>
      <c r="G62" s="732"/>
      <c r="H62" s="732"/>
      <c r="I62" s="735"/>
      <c r="J62" s="733"/>
      <c r="K62" s="733"/>
      <c r="L62" s="733"/>
      <c r="M62" s="733"/>
      <c r="N62" s="733"/>
      <c r="O62" s="733"/>
      <c r="P62" s="733"/>
      <c r="Q62" s="733"/>
      <c r="R62" s="733"/>
      <c r="S62" s="733"/>
      <c r="T62" s="734"/>
      <c r="U62" s="749"/>
      <c r="V62" s="508"/>
      <c r="W62" s="508"/>
      <c r="X62" s="508"/>
      <c r="Y62" s="508"/>
      <c r="Z62" s="508"/>
      <c r="AA62" s="508"/>
      <c r="AB62" s="508"/>
      <c r="AC62" s="508"/>
      <c r="AD62" s="508"/>
      <c r="AE62" s="508"/>
      <c r="AF62" s="508"/>
      <c r="AG62" s="508"/>
      <c r="AH62" s="508"/>
    </row>
    <row r="63" spans="2:34" s="225" customFormat="1" ht="26.1" customHeight="1" x14ac:dyDescent="0.2">
      <c r="B63" s="303" t="s">
        <v>268</v>
      </c>
      <c r="C63" s="736">
        <v>0.19432183892641341</v>
      </c>
      <c r="D63" s="736">
        <v>0.1889846402394828</v>
      </c>
      <c r="E63" s="736">
        <v>0.29009850638635903</v>
      </c>
      <c r="F63" s="736">
        <v>6.3328297032575254E-2</v>
      </c>
      <c r="G63" s="736">
        <v>0.90629878948141585</v>
      </c>
      <c r="H63" s="736">
        <v>0.83942064558653651</v>
      </c>
      <c r="I63" s="1097">
        <v>4.5830070963995828E-2</v>
      </c>
      <c r="J63" s="1098">
        <v>3.3482967259077956E-2</v>
      </c>
      <c r="K63" s="1098">
        <v>4.1575594353234546E-2</v>
      </c>
      <c r="L63" s="1098">
        <v>0.50746636126254252</v>
      </c>
      <c r="M63" s="1098">
        <v>3.1619514872183174E-4</v>
      </c>
      <c r="N63" s="1098">
        <v>-1.4232010571766152E-2</v>
      </c>
      <c r="O63" s="1098">
        <v>2.0432131431604938E-2</v>
      </c>
      <c r="P63" s="1098">
        <v>1.8601107838700726E-2</v>
      </c>
      <c r="Q63" s="1098">
        <v>1.2366217708986493E-2</v>
      </c>
      <c r="R63" s="1098">
        <v>2.4997403578777888E-2</v>
      </c>
      <c r="S63" s="1098">
        <v>8.1477376251080091E-3</v>
      </c>
      <c r="T63" s="1099">
        <v>1.0865355924073006E-2</v>
      </c>
      <c r="U63" s="404" t="s">
        <v>293</v>
      </c>
      <c r="V63" s="508"/>
      <c r="W63" s="508"/>
      <c r="X63" s="508"/>
      <c r="Y63" s="508"/>
      <c r="Z63" s="508"/>
      <c r="AA63" s="508"/>
      <c r="AB63" s="508"/>
      <c r="AC63" s="508"/>
      <c r="AD63" s="508"/>
      <c r="AE63" s="508"/>
      <c r="AF63" s="508"/>
      <c r="AG63" s="508"/>
      <c r="AH63" s="508"/>
    </row>
    <row r="64" spans="2:34" s="220" customFormat="1" ht="24.95" customHeight="1" thickBot="1" x14ac:dyDescent="0.25">
      <c r="B64" s="395"/>
      <c r="C64" s="737"/>
      <c r="D64" s="737"/>
      <c r="E64" s="737"/>
      <c r="F64" s="741"/>
      <c r="G64" s="741"/>
      <c r="H64" s="741"/>
      <c r="I64" s="738"/>
      <c r="J64" s="739"/>
      <c r="K64" s="739"/>
      <c r="L64" s="739"/>
      <c r="M64" s="739"/>
      <c r="N64" s="739"/>
      <c r="O64" s="739"/>
      <c r="P64" s="739"/>
      <c r="Q64" s="739"/>
      <c r="R64" s="739"/>
      <c r="S64" s="739"/>
      <c r="T64" s="740"/>
      <c r="U64" s="576"/>
      <c r="V64" s="508"/>
      <c r="W64" s="508"/>
      <c r="X64" s="508"/>
      <c r="Y64" s="508"/>
      <c r="Z64" s="508"/>
      <c r="AA64" s="508"/>
      <c r="AB64" s="508"/>
      <c r="AC64" s="508"/>
      <c r="AD64" s="508"/>
      <c r="AE64" s="508"/>
      <c r="AF64" s="508"/>
      <c r="AG64" s="508"/>
      <c r="AH64" s="508"/>
    </row>
    <row r="65" spans="2:33" s="742" customFormat="1" ht="24.95" customHeight="1" thickTop="1" x14ac:dyDescent="0.2">
      <c r="C65" s="743"/>
      <c r="D65" s="743"/>
      <c r="E65" s="743"/>
      <c r="F65" s="743"/>
      <c r="G65" s="743"/>
      <c r="H65" s="743"/>
      <c r="I65" s="743"/>
      <c r="J65" s="743"/>
      <c r="K65" s="743"/>
      <c r="L65" s="743"/>
      <c r="M65" s="743"/>
      <c r="N65" s="743"/>
      <c r="O65" s="743"/>
      <c r="P65" s="743"/>
      <c r="Q65" s="743"/>
      <c r="R65" s="743"/>
      <c r="S65" s="743"/>
      <c r="T65" s="743"/>
      <c r="V65" s="508"/>
      <c r="W65" s="508"/>
      <c r="X65" s="508"/>
      <c r="Y65" s="508"/>
      <c r="Z65" s="508"/>
      <c r="AA65" s="508"/>
      <c r="AB65" s="508"/>
      <c r="AC65" s="508"/>
      <c r="AD65" s="508"/>
      <c r="AE65" s="508"/>
      <c r="AF65" s="508"/>
      <c r="AG65" s="508"/>
    </row>
    <row r="66" spans="2:33" s="267" customFormat="1" ht="24.75" customHeight="1" x14ac:dyDescent="0.5">
      <c r="B66" s="197" t="s">
        <v>759</v>
      </c>
      <c r="C66" s="313"/>
      <c r="D66" s="313"/>
      <c r="E66" s="313"/>
      <c r="F66" s="313"/>
      <c r="G66" s="313"/>
      <c r="H66" s="313"/>
      <c r="I66" s="313"/>
      <c r="J66" s="313"/>
      <c r="K66" s="313"/>
      <c r="L66" s="313"/>
      <c r="M66" s="313"/>
      <c r="N66" s="313"/>
      <c r="O66" s="313"/>
      <c r="P66" s="313"/>
      <c r="Q66" s="313"/>
      <c r="R66" s="313"/>
      <c r="S66" s="313"/>
      <c r="T66" s="313"/>
      <c r="U66" s="197" t="s">
        <v>761</v>
      </c>
      <c r="V66" s="319"/>
    </row>
    <row r="67" spans="2:33" ht="24.95" customHeight="1" x14ac:dyDescent="0.5">
      <c r="C67" s="55"/>
      <c r="D67" s="55"/>
      <c r="E67" s="55"/>
      <c r="F67" s="55"/>
      <c r="G67" s="55"/>
      <c r="H67" s="55"/>
      <c r="I67" s="55"/>
      <c r="J67" s="55"/>
      <c r="K67" s="55"/>
      <c r="L67" s="55"/>
      <c r="M67" s="55"/>
      <c r="N67" s="55"/>
      <c r="O67" s="55"/>
      <c r="P67" s="55"/>
      <c r="Q67" s="55"/>
      <c r="R67" s="55"/>
      <c r="S67" s="55"/>
      <c r="T67" s="55"/>
      <c r="U67" s="55"/>
    </row>
    <row r="68" spans="2:33" ht="24.95" customHeight="1" x14ac:dyDescent="0.5">
      <c r="C68" s="958"/>
      <c r="D68" s="958"/>
      <c r="E68" s="958"/>
      <c r="F68" s="958"/>
      <c r="G68" s="958"/>
      <c r="H68" s="958"/>
      <c r="I68" s="958"/>
      <c r="J68" s="958"/>
      <c r="K68" s="958"/>
      <c r="L68" s="958"/>
      <c r="M68" s="958"/>
      <c r="N68" s="958"/>
      <c r="O68" s="958"/>
      <c r="P68" s="958"/>
      <c r="Q68" s="958"/>
      <c r="R68" s="958"/>
      <c r="S68" s="958"/>
      <c r="T68" s="958"/>
      <c r="U68" s="55"/>
    </row>
    <row r="69" spans="2:33" ht="24.75" customHeight="1" x14ac:dyDescent="0.5">
      <c r="C69" s="958"/>
      <c r="D69" s="958"/>
      <c r="E69" s="958"/>
      <c r="F69" s="958"/>
      <c r="G69" s="958"/>
      <c r="H69" s="958"/>
      <c r="I69" s="958"/>
      <c r="J69" s="958"/>
      <c r="K69" s="958"/>
      <c r="L69" s="958"/>
      <c r="M69" s="958"/>
      <c r="N69" s="958"/>
      <c r="O69" s="958"/>
      <c r="P69" s="958"/>
      <c r="Q69" s="958"/>
      <c r="R69" s="958"/>
      <c r="S69" s="958"/>
      <c r="T69" s="958"/>
      <c r="U69" s="55"/>
    </row>
    <row r="70" spans="2:33" ht="21.75" x14ac:dyDescent="0.5">
      <c r="C70" s="958"/>
      <c r="D70" s="958"/>
      <c r="E70" s="958"/>
      <c r="F70" s="958"/>
      <c r="G70" s="958"/>
      <c r="H70" s="958"/>
      <c r="I70" s="958"/>
      <c r="J70" s="958"/>
      <c r="K70" s="958"/>
      <c r="L70" s="958"/>
      <c r="M70" s="958"/>
      <c r="N70" s="958"/>
      <c r="O70" s="958"/>
      <c r="P70" s="958"/>
      <c r="Q70" s="958"/>
      <c r="R70" s="958"/>
      <c r="S70" s="958"/>
      <c r="T70" s="958"/>
      <c r="U70" s="55"/>
    </row>
    <row r="71" spans="2:33" ht="21.75" x14ac:dyDescent="0.5">
      <c r="C71" s="958"/>
      <c r="D71" s="958"/>
      <c r="E71" s="958"/>
      <c r="F71" s="958"/>
      <c r="G71" s="958"/>
      <c r="H71" s="958"/>
      <c r="I71" s="958"/>
      <c r="J71" s="958"/>
      <c r="K71" s="958"/>
      <c r="L71" s="958"/>
      <c r="M71" s="958"/>
      <c r="N71" s="958"/>
      <c r="O71" s="958"/>
      <c r="P71" s="958"/>
      <c r="Q71" s="958"/>
      <c r="R71" s="958"/>
      <c r="S71" s="958"/>
      <c r="T71" s="958"/>
      <c r="U71" s="55"/>
    </row>
    <row r="72" spans="2:33" ht="21.75" x14ac:dyDescent="0.5">
      <c r="C72" s="55"/>
      <c r="D72" s="55"/>
      <c r="E72" s="55"/>
      <c r="F72" s="55"/>
      <c r="G72" s="55"/>
      <c r="H72" s="55"/>
      <c r="I72" s="55"/>
      <c r="J72" s="55"/>
      <c r="K72" s="55"/>
      <c r="L72" s="55"/>
      <c r="M72" s="55"/>
      <c r="N72" s="55"/>
      <c r="O72" s="55"/>
      <c r="P72" s="55"/>
      <c r="Q72" s="55"/>
      <c r="R72" s="55"/>
      <c r="S72" s="55"/>
      <c r="T72" s="55"/>
      <c r="U72" s="55"/>
    </row>
    <row r="73" spans="2:33" ht="21.75" x14ac:dyDescent="0.5">
      <c r="B73" s="75"/>
      <c r="C73" s="958"/>
      <c r="D73" s="958"/>
      <c r="E73" s="958"/>
      <c r="F73" s="958"/>
      <c r="G73" s="958"/>
      <c r="H73" s="55"/>
      <c r="I73" s="55"/>
      <c r="J73" s="55"/>
      <c r="K73" s="55"/>
      <c r="L73" s="55"/>
      <c r="M73" s="55"/>
      <c r="N73" s="55"/>
      <c r="O73" s="55"/>
      <c r="P73" s="55"/>
      <c r="Q73" s="55"/>
      <c r="R73" s="55"/>
      <c r="S73" s="55"/>
      <c r="T73" s="55"/>
      <c r="U73" s="55"/>
    </row>
    <row r="74" spans="2:33" ht="21.75" x14ac:dyDescent="0.5">
      <c r="C74" s="55"/>
      <c r="D74" s="55"/>
      <c r="E74" s="55"/>
      <c r="F74" s="55"/>
      <c r="G74" s="55"/>
      <c r="H74" s="55"/>
      <c r="I74" s="55"/>
      <c r="J74" s="55"/>
      <c r="K74" s="55"/>
      <c r="L74" s="55"/>
      <c r="M74" s="55"/>
      <c r="N74" s="55"/>
      <c r="O74" s="55"/>
      <c r="P74" s="55"/>
      <c r="Q74" s="55"/>
      <c r="R74" s="55"/>
      <c r="S74" s="55"/>
      <c r="T74" s="55"/>
      <c r="U74" s="55"/>
    </row>
    <row r="75" spans="2:33" ht="21.75" x14ac:dyDescent="0.5">
      <c r="C75" s="55"/>
      <c r="D75" s="55"/>
      <c r="E75" s="55"/>
      <c r="F75" s="55"/>
      <c r="G75" s="55"/>
      <c r="H75" s="55"/>
      <c r="I75" s="55"/>
      <c r="J75" s="55"/>
      <c r="K75" s="55"/>
      <c r="L75" s="55"/>
      <c r="M75" s="55"/>
      <c r="N75" s="55"/>
      <c r="O75" s="55"/>
      <c r="P75" s="55"/>
      <c r="Q75" s="55"/>
      <c r="R75" s="55"/>
      <c r="S75" s="55"/>
      <c r="T75" s="55"/>
      <c r="U75" s="55"/>
    </row>
    <row r="76" spans="2:33" ht="21.75" x14ac:dyDescent="0.5">
      <c r="C76" s="55"/>
      <c r="D76" s="55"/>
      <c r="E76" s="55"/>
      <c r="F76" s="55"/>
      <c r="G76" s="55"/>
      <c r="H76" s="55"/>
      <c r="I76" s="55"/>
      <c r="J76" s="55"/>
      <c r="K76" s="55"/>
      <c r="L76" s="55"/>
      <c r="M76" s="55"/>
      <c r="N76" s="55"/>
      <c r="O76" s="55"/>
      <c r="P76" s="55"/>
      <c r="Q76" s="55"/>
      <c r="R76" s="55"/>
      <c r="S76" s="55"/>
      <c r="T76" s="55"/>
      <c r="U76" s="55"/>
    </row>
    <row r="77" spans="2:33" ht="21.75" x14ac:dyDescent="0.5">
      <c r="C77" s="55"/>
      <c r="D77" s="55"/>
      <c r="E77" s="55"/>
      <c r="F77" s="55"/>
      <c r="G77" s="55"/>
      <c r="H77" s="55"/>
      <c r="I77" s="55"/>
      <c r="J77" s="55"/>
      <c r="K77" s="55"/>
      <c r="L77" s="55"/>
      <c r="M77" s="55"/>
      <c r="N77" s="55"/>
      <c r="O77" s="55"/>
      <c r="P77" s="55"/>
      <c r="Q77" s="55"/>
      <c r="R77" s="55"/>
      <c r="S77" s="55"/>
      <c r="T77" s="55"/>
      <c r="U77" s="55"/>
    </row>
    <row r="78" spans="2:33" ht="21.75" x14ac:dyDescent="0.5">
      <c r="C78" s="55"/>
      <c r="D78" s="55"/>
      <c r="E78" s="55"/>
      <c r="F78" s="55"/>
      <c r="G78" s="55"/>
      <c r="H78" s="55"/>
      <c r="I78" s="55"/>
      <c r="J78" s="55"/>
      <c r="K78" s="55"/>
      <c r="L78" s="55"/>
      <c r="M78" s="55"/>
      <c r="N78" s="55"/>
      <c r="O78" s="55"/>
      <c r="P78" s="55"/>
      <c r="Q78" s="55"/>
      <c r="R78" s="55"/>
      <c r="S78" s="55"/>
      <c r="T78" s="55"/>
      <c r="U78" s="55"/>
    </row>
    <row r="79" spans="2:33" ht="21.75" x14ac:dyDescent="0.5">
      <c r="C79" s="55"/>
      <c r="D79" s="55"/>
      <c r="E79" s="55"/>
      <c r="F79" s="55"/>
      <c r="G79" s="55"/>
      <c r="H79" s="55"/>
      <c r="I79" s="55"/>
      <c r="J79" s="55"/>
      <c r="K79" s="55"/>
      <c r="L79" s="55"/>
      <c r="M79" s="55"/>
      <c r="N79" s="55"/>
      <c r="O79" s="55"/>
      <c r="P79" s="55"/>
      <c r="Q79" s="55"/>
      <c r="R79" s="55"/>
      <c r="S79" s="55"/>
      <c r="T79" s="55"/>
      <c r="U79" s="55"/>
    </row>
    <row r="80" spans="2:33" ht="21.75" x14ac:dyDescent="0.5">
      <c r="C80" s="55"/>
      <c r="D80" s="55"/>
      <c r="E80" s="55"/>
      <c r="F80" s="55"/>
      <c r="G80" s="55"/>
      <c r="H80" s="55"/>
      <c r="I80" s="55"/>
      <c r="J80" s="55"/>
      <c r="K80" s="55"/>
      <c r="L80" s="55"/>
      <c r="M80" s="55"/>
      <c r="N80" s="55"/>
      <c r="O80" s="55"/>
      <c r="P80" s="55"/>
      <c r="Q80" s="55"/>
      <c r="R80" s="55"/>
      <c r="S80" s="55"/>
      <c r="T80" s="55"/>
      <c r="U80" s="55"/>
    </row>
    <row r="81" spans="3:21" ht="21.75" x14ac:dyDescent="0.5">
      <c r="C81" s="55"/>
      <c r="D81" s="55"/>
      <c r="E81" s="55"/>
      <c r="F81" s="55"/>
      <c r="G81" s="55"/>
      <c r="H81" s="55"/>
      <c r="I81" s="55"/>
      <c r="J81" s="55"/>
      <c r="K81" s="55"/>
      <c r="L81" s="55"/>
      <c r="M81" s="55"/>
      <c r="N81" s="55"/>
      <c r="O81" s="55"/>
      <c r="P81" s="55"/>
      <c r="Q81" s="55"/>
      <c r="R81" s="55"/>
      <c r="S81" s="55"/>
      <c r="T81" s="55"/>
      <c r="U81" s="55"/>
    </row>
    <row r="82" spans="3:21" ht="21.75" x14ac:dyDescent="0.5">
      <c r="C82" s="55"/>
      <c r="D82" s="55"/>
      <c r="E82" s="55"/>
      <c r="F82" s="55"/>
      <c r="G82" s="55"/>
      <c r="H82" s="55"/>
      <c r="I82" s="55"/>
      <c r="J82" s="55"/>
      <c r="K82" s="55"/>
      <c r="L82" s="55"/>
      <c r="M82" s="55"/>
      <c r="N82" s="55"/>
      <c r="O82" s="55"/>
      <c r="P82" s="55"/>
      <c r="Q82" s="55"/>
      <c r="R82" s="55"/>
      <c r="S82" s="55"/>
      <c r="T82" s="55"/>
      <c r="U82" s="55"/>
    </row>
    <row r="83" spans="3:21" ht="21.75" x14ac:dyDescent="0.5">
      <c r="C83" s="55"/>
      <c r="D83" s="55"/>
      <c r="E83" s="55"/>
      <c r="F83" s="55"/>
      <c r="G83" s="55"/>
      <c r="H83" s="55"/>
      <c r="I83" s="55"/>
      <c r="J83" s="55"/>
      <c r="K83" s="55"/>
      <c r="L83" s="55"/>
      <c r="M83" s="55"/>
      <c r="N83" s="55"/>
      <c r="O83" s="55"/>
      <c r="P83" s="55"/>
      <c r="Q83" s="55"/>
      <c r="R83" s="55"/>
      <c r="S83" s="55"/>
      <c r="T83" s="55"/>
      <c r="U83" s="55"/>
    </row>
    <row r="84" spans="3:21" ht="21.75" x14ac:dyDescent="0.5">
      <c r="C84" s="55"/>
      <c r="D84" s="55"/>
      <c r="E84" s="55"/>
      <c r="F84" s="55"/>
      <c r="G84" s="55"/>
      <c r="H84" s="55"/>
      <c r="I84" s="55"/>
      <c r="J84" s="55"/>
      <c r="K84" s="55"/>
      <c r="L84" s="55"/>
      <c r="M84" s="55"/>
      <c r="N84" s="55"/>
      <c r="O84" s="55"/>
      <c r="P84" s="55"/>
      <c r="Q84" s="55"/>
      <c r="R84" s="55"/>
      <c r="S84" s="55"/>
      <c r="T84" s="55"/>
      <c r="U84" s="55"/>
    </row>
    <row r="85" spans="3:21" ht="21.75" x14ac:dyDescent="0.5">
      <c r="C85" s="55"/>
      <c r="D85" s="55"/>
      <c r="E85" s="55"/>
      <c r="F85" s="55"/>
      <c r="G85" s="55"/>
      <c r="H85" s="55"/>
      <c r="I85" s="55"/>
      <c r="J85" s="55"/>
      <c r="K85" s="55"/>
      <c r="L85" s="55"/>
      <c r="M85" s="55"/>
      <c r="N85" s="55"/>
      <c r="O85" s="55"/>
      <c r="P85" s="55"/>
      <c r="Q85" s="55"/>
      <c r="R85" s="55"/>
      <c r="S85" s="55"/>
      <c r="T85" s="55"/>
      <c r="U85" s="55"/>
    </row>
    <row r="86" spans="3:21" ht="21.75" x14ac:dyDescent="0.5">
      <c r="C86" s="55"/>
      <c r="D86" s="55"/>
      <c r="E86" s="55"/>
      <c r="F86" s="55"/>
      <c r="G86" s="55"/>
      <c r="H86" s="55"/>
      <c r="I86" s="55"/>
      <c r="J86" s="55"/>
      <c r="K86" s="55"/>
      <c r="L86" s="55"/>
      <c r="M86" s="55"/>
      <c r="N86" s="55"/>
      <c r="O86" s="55"/>
      <c r="P86" s="55"/>
      <c r="Q86" s="55"/>
      <c r="R86" s="55"/>
      <c r="S86" s="55"/>
      <c r="T86" s="55"/>
      <c r="U86" s="55"/>
    </row>
    <row r="87" spans="3:21" ht="21.75" x14ac:dyDescent="0.5">
      <c r="C87" s="55"/>
      <c r="D87" s="55"/>
      <c r="E87" s="55"/>
      <c r="F87" s="55"/>
      <c r="G87" s="55"/>
      <c r="H87" s="55"/>
      <c r="I87" s="55"/>
      <c r="J87" s="55"/>
      <c r="K87" s="55"/>
      <c r="L87" s="55"/>
      <c r="M87" s="55"/>
      <c r="N87" s="55"/>
      <c r="O87" s="55"/>
      <c r="P87" s="55"/>
      <c r="Q87" s="55"/>
      <c r="R87" s="55"/>
      <c r="S87" s="55"/>
      <c r="T87" s="55"/>
      <c r="U87" s="55"/>
    </row>
    <row r="88" spans="3:21" ht="21.75" x14ac:dyDescent="0.5">
      <c r="C88" s="55"/>
      <c r="D88" s="55"/>
      <c r="E88" s="55"/>
      <c r="F88" s="55"/>
      <c r="G88" s="55"/>
      <c r="H88" s="55"/>
      <c r="I88" s="55"/>
      <c r="J88" s="55"/>
      <c r="K88" s="55"/>
      <c r="L88" s="55"/>
      <c r="M88" s="55"/>
      <c r="N88" s="55"/>
      <c r="O88" s="55"/>
      <c r="P88" s="55"/>
      <c r="Q88" s="55"/>
      <c r="R88" s="55"/>
      <c r="S88" s="55"/>
      <c r="T88" s="55"/>
      <c r="U88" s="55"/>
    </row>
    <row r="89" spans="3:21" ht="21.75" x14ac:dyDescent="0.5">
      <c r="C89" s="55"/>
      <c r="D89" s="55"/>
      <c r="E89" s="55"/>
      <c r="F89" s="55"/>
      <c r="G89" s="55"/>
      <c r="H89" s="55"/>
      <c r="I89" s="55"/>
      <c r="J89" s="55"/>
      <c r="K89" s="55"/>
      <c r="L89" s="55"/>
      <c r="M89" s="55"/>
      <c r="N89" s="55"/>
      <c r="O89" s="55"/>
      <c r="P89" s="55"/>
      <c r="Q89" s="55"/>
      <c r="R89" s="55"/>
      <c r="S89" s="55"/>
      <c r="T89" s="55"/>
    </row>
    <row r="90" spans="3:21" ht="21.75" x14ac:dyDescent="0.5">
      <c r="C90" s="55"/>
      <c r="D90" s="55"/>
      <c r="E90" s="55"/>
      <c r="F90" s="55"/>
      <c r="G90" s="55"/>
      <c r="H90" s="55"/>
      <c r="I90" s="55"/>
      <c r="J90" s="55"/>
      <c r="K90" s="55"/>
      <c r="L90" s="55"/>
      <c r="M90" s="55"/>
      <c r="N90" s="55"/>
      <c r="O90" s="55"/>
      <c r="P90" s="55"/>
      <c r="Q90" s="55"/>
      <c r="R90" s="55"/>
      <c r="S90" s="55"/>
      <c r="T90" s="55"/>
    </row>
    <row r="91" spans="3:21" ht="21.75" x14ac:dyDescent="0.5">
      <c r="C91" s="55"/>
      <c r="D91" s="55"/>
      <c r="E91" s="55"/>
      <c r="F91" s="55"/>
      <c r="G91" s="55"/>
      <c r="H91" s="55"/>
      <c r="I91" s="55"/>
      <c r="J91" s="55"/>
      <c r="K91" s="55"/>
      <c r="L91" s="55"/>
      <c r="M91" s="55"/>
      <c r="N91" s="55"/>
      <c r="O91" s="55"/>
      <c r="P91" s="55"/>
      <c r="Q91" s="55"/>
      <c r="R91" s="55"/>
      <c r="S91" s="55"/>
      <c r="T91" s="55"/>
    </row>
    <row r="92" spans="3:21" ht="21.75" x14ac:dyDescent="0.5">
      <c r="C92" s="55"/>
      <c r="D92" s="55"/>
      <c r="E92" s="55"/>
      <c r="F92" s="55"/>
      <c r="G92" s="55"/>
      <c r="H92" s="55"/>
      <c r="I92" s="55"/>
      <c r="J92" s="55"/>
      <c r="K92" s="55"/>
      <c r="L92" s="55"/>
      <c r="M92" s="55"/>
      <c r="N92" s="55"/>
      <c r="O92" s="55"/>
      <c r="P92" s="55"/>
      <c r="Q92" s="55"/>
      <c r="R92" s="55"/>
      <c r="S92" s="55"/>
      <c r="T92" s="55"/>
    </row>
    <row r="93" spans="3:21" ht="21.75" x14ac:dyDescent="0.5">
      <c r="C93" s="55"/>
      <c r="D93" s="55"/>
      <c r="E93" s="55"/>
      <c r="F93" s="55"/>
      <c r="G93" s="55"/>
      <c r="H93" s="55"/>
      <c r="I93" s="958"/>
      <c r="J93" s="958"/>
      <c r="K93" s="958"/>
      <c r="L93" s="958"/>
      <c r="M93" s="958"/>
      <c r="N93" s="958"/>
      <c r="O93" s="958"/>
      <c r="P93" s="958"/>
      <c r="Q93" s="958"/>
      <c r="R93" s="958"/>
      <c r="S93" s="958"/>
      <c r="T93" s="958"/>
    </row>
    <row r="94" spans="3:21" ht="21.75" x14ac:dyDescent="0.5">
      <c r="C94" s="55"/>
      <c r="D94" s="55"/>
      <c r="E94" s="55"/>
      <c r="F94" s="55"/>
      <c r="G94" s="55"/>
      <c r="H94" s="55"/>
      <c r="I94" s="958"/>
      <c r="J94" s="958"/>
      <c r="K94" s="958"/>
      <c r="L94" s="958"/>
      <c r="M94" s="958"/>
      <c r="N94" s="958"/>
      <c r="O94" s="958"/>
      <c r="P94" s="958"/>
      <c r="Q94" s="958"/>
      <c r="R94" s="958"/>
      <c r="S94" s="958"/>
      <c r="T94" s="958"/>
    </row>
    <row r="95" spans="3:21" ht="21.75" x14ac:dyDescent="0.5">
      <c r="C95" s="55"/>
      <c r="D95" s="55"/>
      <c r="E95" s="55"/>
      <c r="F95" s="55"/>
      <c r="G95" s="55"/>
      <c r="H95" s="55"/>
      <c r="I95" s="958"/>
      <c r="J95" s="958"/>
      <c r="K95" s="958"/>
      <c r="L95" s="958"/>
      <c r="M95" s="958"/>
      <c r="N95" s="958"/>
      <c r="O95" s="958"/>
      <c r="P95" s="958"/>
      <c r="Q95" s="958"/>
      <c r="R95" s="958"/>
      <c r="S95" s="958"/>
      <c r="T95" s="958"/>
    </row>
    <row r="96" spans="3:21" ht="21.75" x14ac:dyDescent="0.5">
      <c r="C96" s="55"/>
      <c r="D96" s="55"/>
      <c r="E96" s="55"/>
      <c r="F96" s="55"/>
      <c r="G96" s="55"/>
      <c r="H96" s="55"/>
      <c r="I96" s="958"/>
      <c r="J96" s="958"/>
      <c r="K96" s="958"/>
      <c r="L96" s="958"/>
      <c r="M96" s="958"/>
      <c r="N96" s="958"/>
      <c r="O96" s="958"/>
      <c r="P96" s="958"/>
      <c r="Q96" s="958"/>
      <c r="R96" s="958"/>
      <c r="S96" s="958"/>
      <c r="T96" s="958"/>
    </row>
    <row r="97" spans="3:20" ht="21.75" x14ac:dyDescent="0.5">
      <c r="C97" s="55"/>
      <c r="D97" s="55"/>
      <c r="E97" s="55"/>
      <c r="F97" s="55"/>
      <c r="G97" s="55"/>
      <c r="H97" s="55"/>
      <c r="I97" s="958"/>
      <c r="J97" s="958"/>
      <c r="K97" s="958"/>
      <c r="L97" s="958"/>
      <c r="M97" s="958"/>
      <c r="N97" s="958"/>
      <c r="O97" s="958"/>
      <c r="P97" s="958"/>
      <c r="Q97" s="958"/>
      <c r="R97" s="958"/>
      <c r="S97" s="958"/>
      <c r="T97" s="958"/>
    </row>
    <row r="98" spans="3:20" ht="21.75" x14ac:dyDescent="0.5">
      <c r="C98" s="55"/>
      <c r="D98" s="55"/>
      <c r="E98" s="55"/>
      <c r="F98" s="55"/>
      <c r="G98" s="55"/>
      <c r="H98" s="55"/>
      <c r="I98" s="958"/>
      <c r="J98" s="958"/>
      <c r="K98" s="958"/>
      <c r="L98" s="958"/>
      <c r="M98" s="958"/>
      <c r="N98" s="958"/>
      <c r="O98" s="958"/>
      <c r="P98" s="958"/>
      <c r="Q98" s="958"/>
      <c r="R98" s="958"/>
      <c r="S98" s="958"/>
      <c r="T98" s="958"/>
    </row>
    <row r="99" spans="3:20" ht="21.75" x14ac:dyDescent="0.5">
      <c r="C99" s="55"/>
      <c r="D99" s="55"/>
      <c r="E99" s="55"/>
      <c r="F99" s="55"/>
      <c r="G99" s="55"/>
      <c r="H99" s="55"/>
      <c r="I99" s="958"/>
      <c r="J99" s="958"/>
      <c r="K99" s="958"/>
      <c r="L99" s="958"/>
      <c r="M99" s="958"/>
      <c r="N99" s="958"/>
      <c r="O99" s="958"/>
      <c r="P99" s="958"/>
      <c r="Q99" s="958"/>
      <c r="R99" s="958"/>
      <c r="S99" s="958"/>
      <c r="T99" s="958"/>
    </row>
    <row r="100" spans="3:20" ht="21.75" x14ac:dyDescent="0.5">
      <c r="C100" s="55"/>
      <c r="D100" s="55"/>
      <c r="E100" s="55"/>
      <c r="F100" s="55"/>
      <c r="G100" s="55"/>
      <c r="H100" s="55"/>
      <c r="I100" s="958"/>
      <c r="J100" s="958"/>
      <c r="K100" s="958"/>
      <c r="L100" s="958"/>
      <c r="M100" s="958"/>
      <c r="N100" s="958"/>
      <c r="O100" s="958"/>
      <c r="P100" s="958"/>
      <c r="Q100" s="958"/>
      <c r="R100" s="958"/>
      <c r="S100" s="958"/>
      <c r="T100" s="958"/>
    </row>
    <row r="101" spans="3:20" ht="21.75" x14ac:dyDescent="0.5">
      <c r="C101" s="55"/>
      <c r="D101" s="55"/>
      <c r="E101" s="55"/>
      <c r="F101" s="55"/>
      <c r="G101" s="55"/>
      <c r="H101" s="55"/>
      <c r="I101" s="958"/>
      <c r="J101" s="958"/>
      <c r="K101" s="958"/>
      <c r="L101" s="958"/>
      <c r="M101" s="958"/>
      <c r="N101" s="958"/>
      <c r="O101" s="958"/>
      <c r="P101" s="958"/>
      <c r="Q101" s="958"/>
      <c r="R101" s="958"/>
      <c r="S101" s="958"/>
      <c r="T101" s="958"/>
    </row>
    <row r="102" spans="3:20" ht="21.75" x14ac:dyDescent="0.5">
      <c r="C102" s="55"/>
      <c r="D102" s="55"/>
      <c r="E102" s="55"/>
      <c r="F102" s="55"/>
      <c r="G102" s="55"/>
      <c r="H102" s="55"/>
      <c r="I102" s="958"/>
      <c r="J102" s="958"/>
      <c r="K102" s="958"/>
      <c r="L102" s="958"/>
      <c r="M102" s="958"/>
      <c r="N102" s="958"/>
      <c r="O102" s="958"/>
      <c r="P102" s="958"/>
      <c r="Q102" s="958"/>
      <c r="R102" s="958"/>
      <c r="S102" s="958"/>
      <c r="T102" s="958"/>
    </row>
    <row r="103" spans="3:20" ht="21.75" x14ac:dyDescent="0.5">
      <c r="C103" s="55"/>
      <c r="D103" s="55"/>
      <c r="E103" s="55"/>
      <c r="F103" s="55"/>
      <c r="G103" s="55"/>
      <c r="H103" s="55"/>
      <c r="I103" s="958"/>
      <c r="J103" s="958"/>
      <c r="K103" s="958"/>
      <c r="L103" s="958"/>
      <c r="M103" s="958"/>
      <c r="N103" s="958"/>
      <c r="O103" s="958"/>
      <c r="P103" s="958"/>
      <c r="Q103" s="958"/>
      <c r="R103" s="958"/>
      <c r="S103" s="958"/>
      <c r="T103" s="958"/>
    </row>
    <row r="104" spans="3:20" ht="21.75" x14ac:dyDescent="0.5">
      <c r="C104" s="55"/>
      <c r="D104" s="55"/>
      <c r="E104" s="55"/>
      <c r="F104" s="55"/>
      <c r="G104" s="55"/>
      <c r="H104" s="55"/>
      <c r="I104" s="958"/>
      <c r="J104" s="958"/>
      <c r="K104" s="958"/>
      <c r="L104" s="958"/>
      <c r="M104" s="958"/>
      <c r="N104" s="958"/>
      <c r="O104" s="958"/>
      <c r="P104" s="958"/>
      <c r="Q104" s="958"/>
      <c r="R104" s="958"/>
      <c r="S104" s="958"/>
      <c r="T104" s="958"/>
    </row>
    <row r="105" spans="3:20" ht="21.75" x14ac:dyDescent="0.5">
      <c r="C105" s="55"/>
      <c r="D105" s="55"/>
      <c r="E105" s="55"/>
      <c r="F105" s="55"/>
      <c r="G105" s="55"/>
      <c r="H105" s="55"/>
      <c r="I105" s="958"/>
      <c r="J105" s="958"/>
      <c r="K105" s="958"/>
      <c r="L105" s="958"/>
      <c r="M105" s="958"/>
      <c r="N105" s="958"/>
      <c r="O105" s="958"/>
      <c r="P105" s="958"/>
      <c r="Q105" s="958"/>
      <c r="R105" s="958"/>
      <c r="S105" s="958"/>
      <c r="T105" s="958"/>
    </row>
    <row r="106" spans="3:20" ht="21.75" x14ac:dyDescent="0.5">
      <c r="C106" s="55"/>
      <c r="D106" s="55"/>
      <c r="E106" s="55"/>
      <c r="F106" s="55"/>
      <c r="G106" s="55"/>
      <c r="H106" s="55"/>
      <c r="I106" s="958"/>
      <c r="J106" s="958"/>
      <c r="K106" s="958"/>
      <c r="L106" s="958"/>
      <c r="M106" s="958"/>
      <c r="N106" s="958"/>
      <c r="O106" s="958"/>
      <c r="P106" s="958"/>
      <c r="Q106" s="958"/>
      <c r="R106" s="958"/>
      <c r="S106" s="958"/>
      <c r="T106" s="958"/>
    </row>
    <row r="107" spans="3:20" ht="21.75" x14ac:dyDescent="0.5">
      <c r="C107" s="55"/>
      <c r="D107" s="55"/>
      <c r="E107" s="55"/>
      <c r="F107" s="55"/>
      <c r="G107" s="55"/>
      <c r="H107" s="55"/>
      <c r="I107" s="958"/>
      <c r="J107" s="958"/>
      <c r="K107" s="958"/>
      <c r="L107" s="958"/>
      <c r="M107" s="958"/>
      <c r="N107" s="958"/>
      <c r="O107" s="958"/>
      <c r="P107" s="958"/>
      <c r="Q107" s="958"/>
      <c r="R107" s="958"/>
      <c r="S107" s="958"/>
      <c r="T107" s="958"/>
    </row>
    <row r="108" spans="3:20" ht="21.75" x14ac:dyDescent="0.5">
      <c r="C108" s="55"/>
      <c r="D108" s="55"/>
      <c r="E108" s="55"/>
      <c r="F108" s="55"/>
      <c r="G108" s="55"/>
      <c r="H108" s="55"/>
      <c r="I108" s="958"/>
      <c r="J108" s="958"/>
      <c r="K108" s="958"/>
      <c r="L108" s="958"/>
      <c r="M108" s="958"/>
      <c r="N108" s="958"/>
      <c r="O108" s="958"/>
      <c r="P108" s="958"/>
      <c r="Q108" s="958"/>
      <c r="R108" s="958"/>
      <c r="S108" s="958"/>
      <c r="T108" s="958"/>
    </row>
    <row r="109" spans="3:20" ht="21.75" x14ac:dyDescent="0.5">
      <c r="C109" s="55"/>
      <c r="D109" s="55"/>
      <c r="E109" s="55"/>
      <c r="F109" s="55"/>
      <c r="G109" s="55"/>
      <c r="H109" s="55"/>
      <c r="I109" s="958"/>
      <c r="J109" s="958"/>
      <c r="K109" s="958"/>
      <c r="L109" s="958"/>
      <c r="M109" s="958"/>
      <c r="N109" s="958"/>
      <c r="O109" s="958"/>
      <c r="P109" s="958"/>
      <c r="Q109" s="958"/>
      <c r="R109" s="958"/>
      <c r="S109" s="958"/>
      <c r="T109" s="958"/>
    </row>
    <row r="110" spans="3:20" ht="21.75" x14ac:dyDescent="0.5">
      <c r="C110" s="55"/>
      <c r="D110" s="55"/>
      <c r="E110" s="55"/>
      <c r="F110" s="55"/>
      <c r="G110" s="55"/>
      <c r="H110" s="55"/>
      <c r="I110" s="958"/>
      <c r="J110" s="958"/>
      <c r="K110" s="958"/>
      <c r="L110" s="958"/>
      <c r="M110" s="958"/>
      <c r="N110" s="958"/>
      <c r="O110" s="958"/>
      <c r="P110" s="958"/>
      <c r="Q110" s="958"/>
      <c r="R110" s="958"/>
      <c r="S110" s="958"/>
      <c r="T110" s="958"/>
    </row>
    <row r="111" spans="3:20" ht="21.75" x14ac:dyDescent="0.5">
      <c r="C111" s="55"/>
      <c r="D111" s="55"/>
      <c r="E111" s="55"/>
      <c r="F111" s="55"/>
      <c r="G111" s="55"/>
      <c r="H111" s="55"/>
      <c r="I111" s="958"/>
      <c r="J111" s="958"/>
      <c r="K111" s="958"/>
      <c r="L111" s="958"/>
      <c r="M111" s="958"/>
      <c r="N111" s="958"/>
      <c r="O111" s="958"/>
      <c r="P111" s="958"/>
      <c r="Q111" s="958"/>
      <c r="R111" s="958"/>
      <c r="S111" s="958"/>
      <c r="T111" s="958"/>
    </row>
    <row r="112" spans="3:20" ht="21.75" x14ac:dyDescent="0.5">
      <c r="C112" s="55"/>
      <c r="D112" s="55"/>
      <c r="E112" s="55"/>
      <c r="F112" s="55"/>
      <c r="G112" s="55"/>
      <c r="H112" s="55"/>
      <c r="I112" s="958"/>
      <c r="J112" s="958"/>
      <c r="K112" s="958"/>
      <c r="L112" s="958"/>
      <c r="M112" s="958"/>
      <c r="N112" s="958"/>
      <c r="O112" s="958"/>
      <c r="P112" s="958"/>
      <c r="Q112" s="958"/>
      <c r="R112" s="958"/>
      <c r="S112" s="958"/>
      <c r="T112" s="958"/>
    </row>
    <row r="113" spans="3:20" ht="21.75" x14ac:dyDescent="0.5">
      <c r="C113" s="55"/>
      <c r="D113" s="55"/>
      <c r="E113" s="55"/>
      <c r="F113" s="55"/>
      <c r="G113" s="55"/>
      <c r="H113" s="55"/>
      <c r="I113" s="958"/>
      <c r="J113" s="958"/>
      <c r="K113" s="958"/>
      <c r="L113" s="958"/>
      <c r="M113" s="958"/>
      <c r="N113" s="958"/>
      <c r="O113" s="958"/>
      <c r="P113" s="958"/>
      <c r="Q113" s="958"/>
      <c r="R113" s="958"/>
      <c r="S113" s="958"/>
      <c r="T113" s="958"/>
    </row>
    <row r="114" spans="3:20" ht="21.75" x14ac:dyDescent="0.5">
      <c r="C114" s="55"/>
      <c r="D114" s="55"/>
      <c r="E114" s="55"/>
      <c r="F114" s="55"/>
      <c r="G114" s="55"/>
      <c r="H114" s="55"/>
      <c r="I114" s="958"/>
      <c r="J114" s="958"/>
      <c r="K114" s="958"/>
      <c r="L114" s="958"/>
      <c r="M114" s="958"/>
      <c r="N114" s="958"/>
      <c r="O114" s="958"/>
      <c r="P114" s="958"/>
      <c r="Q114" s="958"/>
      <c r="R114" s="958"/>
      <c r="S114" s="958"/>
      <c r="T114" s="958"/>
    </row>
    <row r="115" spans="3:20" ht="21.75" x14ac:dyDescent="0.5">
      <c r="C115" s="55"/>
      <c r="D115" s="55"/>
      <c r="E115" s="55"/>
      <c r="F115" s="55"/>
      <c r="G115" s="55"/>
      <c r="H115" s="55"/>
      <c r="I115" s="958"/>
      <c r="J115" s="958"/>
      <c r="K115" s="958"/>
      <c r="L115" s="958"/>
      <c r="M115" s="958"/>
      <c r="N115" s="958"/>
      <c r="O115" s="958"/>
      <c r="P115" s="958"/>
      <c r="Q115" s="958"/>
      <c r="R115" s="958"/>
      <c r="S115" s="958"/>
      <c r="T115" s="958"/>
    </row>
    <row r="116" spans="3:20" ht="21.75" x14ac:dyDescent="0.5">
      <c r="C116" s="55"/>
      <c r="D116" s="55"/>
      <c r="E116" s="55"/>
      <c r="F116" s="55"/>
      <c r="G116" s="55"/>
      <c r="H116" s="55"/>
      <c r="I116" s="958"/>
      <c r="J116" s="958"/>
      <c r="K116" s="958"/>
      <c r="L116" s="958"/>
      <c r="M116" s="958"/>
      <c r="N116" s="958"/>
      <c r="O116" s="958"/>
      <c r="P116" s="958"/>
      <c r="Q116" s="958"/>
      <c r="R116" s="958"/>
      <c r="S116" s="958"/>
      <c r="T116" s="958"/>
    </row>
    <row r="117" spans="3:20" ht="21.75" x14ac:dyDescent="0.5">
      <c r="C117" s="55"/>
      <c r="D117" s="55"/>
      <c r="E117" s="55"/>
      <c r="F117" s="55"/>
      <c r="G117" s="55"/>
      <c r="H117" s="55"/>
      <c r="I117" s="958"/>
      <c r="J117" s="958"/>
      <c r="K117" s="958"/>
      <c r="L117" s="958"/>
      <c r="M117" s="958"/>
      <c r="N117" s="958"/>
      <c r="O117" s="958"/>
      <c r="P117" s="958"/>
      <c r="Q117" s="958"/>
      <c r="R117" s="958"/>
      <c r="S117" s="958"/>
      <c r="T117" s="958"/>
    </row>
    <row r="118" spans="3:20" ht="21.75" x14ac:dyDescent="0.5">
      <c r="C118" s="55"/>
      <c r="D118" s="55"/>
      <c r="E118" s="55"/>
      <c r="F118" s="55"/>
      <c r="G118" s="55"/>
      <c r="H118" s="55"/>
      <c r="I118" s="958"/>
      <c r="J118" s="958"/>
      <c r="K118" s="958"/>
      <c r="L118" s="958"/>
      <c r="M118" s="958"/>
      <c r="N118" s="958"/>
      <c r="O118" s="958"/>
      <c r="P118" s="958"/>
      <c r="Q118" s="958"/>
      <c r="R118" s="958"/>
      <c r="S118" s="958"/>
      <c r="T118" s="958"/>
    </row>
    <row r="119" spans="3:20" ht="21.75" x14ac:dyDescent="0.5">
      <c r="C119" s="55"/>
      <c r="D119" s="55"/>
      <c r="E119" s="55"/>
      <c r="F119" s="55"/>
      <c r="G119" s="55"/>
      <c r="H119" s="55"/>
      <c r="I119" s="958"/>
      <c r="J119" s="958"/>
      <c r="K119" s="958"/>
      <c r="L119" s="958"/>
      <c r="M119" s="958"/>
      <c r="N119" s="958"/>
      <c r="O119" s="958"/>
      <c r="P119" s="958"/>
      <c r="Q119" s="958"/>
      <c r="R119" s="958"/>
      <c r="S119" s="958"/>
      <c r="T119" s="958"/>
    </row>
    <row r="120" spans="3:20" ht="21.75" x14ac:dyDescent="0.5">
      <c r="C120" s="55"/>
      <c r="D120" s="55"/>
      <c r="E120" s="55"/>
      <c r="F120" s="55"/>
      <c r="G120" s="55"/>
      <c r="H120" s="55"/>
      <c r="I120" s="958"/>
      <c r="J120" s="958"/>
      <c r="K120" s="958"/>
      <c r="L120" s="958"/>
      <c r="M120" s="958"/>
      <c r="N120" s="958"/>
      <c r="O120" s="958"/>
      <c r="P120" s="958"/>
      <c r="Q120" s="958"/>
      <c r="R120" s="958"/>
      <c r="S120" s="958"/>
      <c r="T120" s="958"/>
    </row>
    <row r="121" spans="3:20" ht="21.75" x14ac:dyDescent="0.5">
      <c r="C121" s="55"/>
      <c r="D121" s="55"/>
      <c r="E121" s="55"/>
      <c r="F121" s="55"/>
      <c r="G121" s="55"/>
      <c r="H121" s="55"/>
      <c r="I121" s="958"/>
      <c r="J121" s="958"/>
      <c r="K121" s="958"/>
      <c r="L121" s="958"/>
      <c r="M121" s="958"/>
      <c r="N121" s="958"/>
      <c r="O121" s="958"/>
      <c r="P121" s="958"/>
      <c r="Q121" s="958"/>
      <c r="R121" s="958"/>
      <c r="S121" s="958"/>
      <c r="T121" s="958"/>
    </row>
    <row r="122" spans="3:20" ht="21.75" x14ac:dyDescent="0.5">
      <c r="C122" s="55"/>
      <c r="D122" s="55"/>
      <c r="E122" s="55"/>
      <c r="F122" s="55"/>
      <c r="G122" s="55"/>
      <c r="H122" s="55"/>
      <c r="I122" s="958"/>
      <c r="J122" s="958"/>
      <c r="K122" s="958"/>
      <c r="L122" s="958"/>
      <c r="M122" s="958"/>
      <c r="N122" s="958"/>
      <c r="O122" s="958"/>
      <c r="P122" s="958"/>
      <c r="Q122" s="958"/>
      <c r="R122" s="958"/>
      <c r="S122" s="958"/>
      <c r="T122" s="958"/>
    </row>
    <row r="123" spans="3:20" ht="21.75" x14ac:dyDescent="0.5">
      <c r="C123" s="55"/>
      <c r="D123" s="55"/>
      <c r="E123" s="55"/>
      <c r="F123" s="55"/>
      <c r="G123" s="55"/>
      <c r="H123" s="55"/>
      <c r="I123" s="958"/>
      <c r="J123" s="958"/>
      <c r="K123" s="958"/>
      <c r="L123" s="958"/>
      <c r="M123" s="958"/>
      <c r="N123" s="958"/>
      <c r="O123" s="958"/>
      <c r="P123" s="958"/>
      <c r="Q123" s="958"/>
      <c r="R123" s="958"/>
      <c r="S123" s="958"/>
      <c r="T123" s="958"/>
    </row>
    <row r="124" spans="3:20" ht="21.75" x14ac:dyDescent="0.5">
      <c r="C124" s="55"/>
      <c r="D124" s="55"/>
      <c r="E124" s="55"/>
      <c r="F124" s="55"/>
      <c r="G124" s="55"/>
      <c r="H124" s="55"/>
      <c r="I124" s="958"/>
      <c r="J124" s="958"/>
      <c r="K124" s="958"/>
      <c r="L124" s="958"/>
      <c r="M124" s="958"/>
      <c r="N124" s="958"/>
      <c r="O124" s="958"/>
      <c r="P124" s="958"/>
      <c r="Q124" s="958"/>
      <c r="R124" s="958"/>
      <c r="S124" s="958"/>
      <c r="T124" s="958"/>
    </row>
    <row r="125" spans="3:20" ht="21.75" x14ac:dyDescent="0.5">
      <c r="C125" s="55"/>
      <c r="D125" s="55"/>
      <c r="E125" s="55"/>
      <c r="F125" s="55"/>
      <c r="G125" s="55"/>
      <c r="H125" s="55"/>
      <c r="I125" s="958"/>
      <c r="J125" s="958"/>
      <c r="K125" s="958"/>
      <c r="L125" s="958"/>
      <c r="M125" s="958"/>
      <c r="N125" s="958"/>
      <c r="O125" s="958"/>
      <c r="P125" s="958"/>
      <c r="Q125" s="958"/>
      <c r="R125" s="958"/>
      <c r="S125" s="958"/>
      <c r="T125" s="958"/>
    </row>
    <row r="126" spans="3:20" ht="21.75" x14ac:dyDescent="0.5">
      <c r="C126" s="55"/>
      <c r="D126" s="55"/>
      <c r="E126" s="55"/>
      <c r="F126" s="55"/>
      <c r="G126" s="55"/>
      <c r="H126" s="55"/>
      <c r="I126" s="958"/>
      <c r="J126" s="958"/>
      <c r="K126" s="958"/>
      <c r="L126" s="958"/>
      <c r="M126" s="958"/>
      <c r="N126" s="958"/>
      <c r="O126" s="958"/>
      <c r="P126" s="958"/>
      <c r="Q126" s="958"/>
      <c r="R126" s="958"/>
      <c r="S126" s="958"/>
      <c r="T126" s="958"/>
    </row>
    <row r="127" spans="3:20" ht="21.75" x14ac:dyDescent="0.5">
      <c r="C127" s="55"/>
      <c r="D127" s="55"/>
      <c r="E127" s="55"/>
      <c r="F127" s="55"/>
      <c r="G127" s="55"/>
      <c r="H127" s="55"/>
      <c r="I127" s="958"/>
      <c r="J127" s="958"/>
      <c r="K127" s="958"/>
      <c r="L127" s="958"/>
      <c r="M127" s="958"/>
      <c r="N127" s="958"/>
      <c r="O127" s="958"/>
      <c r="P127" s="958"/>
      <c r="Q127" s="958"/>
      <c r="R127" s="958"/>
      <c r="S127" s="958"/>
      <c r="T127" s="958"/>
    </row>
    <row r="128" spans="3:20" ht="21.75" x14ac:dyDescent="0.5">
      <c r="C128" s="55"/>
      <c r="D128" s="55"/>
      <c r="E128" s="55"/>
      <c r="F128" s="55"/>
      <c r="G128" s="55"/>
      <c r="H128" s="55"/>
      <c r="I128" s="958"/>
      <c r="J128" s="958"/>
      <c r="K128" s="958"/>
      <c r="L128" s="958"/>
      <c r="M128" s="958"/>
      <c r="N128" s="958"/>
      <c r="O128" s="958"/>
      <c r="P128" s="958"/>
      <c r="Q128" s="958"/>
      <c r="R128" s="958"/>
      <c r="S128" s="958"/>
      <c r="T128" s="958"/>
    </row>
    <row r="129" spans="3:20" ht="21.75" x14ac:dyDescent="0.5">
      <c r="C129" s="55"/>
      <c r="D129" s="55"/>
      <c r="E129" s="55"/>
      <c r="F129" s="55"/>
      <c r="G129" s="55"/>
      <c r="H129" s="55"/>
      <c r="I129" s="958"/>
      <c r="J129" s="958"/>
      <c r="K129" s="958"/>
      <c r="L129" s="958"/>
      <c r="M129" s="958"/>
      <c r="N129" s="958"/>
      <c r="O129" s="958"/>
      <c r="P129" s="958"/>
      <c r="Q129" s="958"/>
      <c r="R129" s="958"/>
      <c r="S129" s="958"/>
      <c r="T129" s="958"/>
    </row>
    <row r="130" spans="3:20" ht="21.75" x14ac:dyDescent="0.5">
      <c r="C130" s="55"/>
      <c r="D130" s="55"/>
      <c r="E130" s="55"/>
      <c r="F130" s="55"/>
      <c r="G130" s="55"/>
      <c r="H130" s="55"/>
      <c r="I130" s="958"/>
      <c r="J130" s="958"/>
      <c r="K130" s="958"/>
      <c r="L130" s="958"/>
      <c r="M130" s="958"/>
      <c r="N130" s="958"/>
      <c r="O130" s="958"/>
      <c r="P130" s="958"/>
      <c r="Q130" s="958"/>
      <c r="R130" s="958"/>
      <c r="S130" s="958"/>
      <c r="T130" s="958"/>
    </row>
    <row r="131" spans="3:20" ht="21.75" x14ac:dyDescent="0.5">
      <c r="C131" s="55"/>
      <c r="D131" s="55"/>
      <c r="E131" s="55"/>
      <c r="F131" s="55"/>
      <c r="G131" s="55"/>
      <c r="H131" s="55"/>
      <c r="I131" s="958"/>
      <c r="J131" s="958"/>
      <c r="K131" s="958"/>
      <c r="L131" s="958"/>
      <c r="M131" s="958"/>
      <c r="N131" s="958"/>
      <c r="O131" s="958"/>
      <c r="P131" s="958"/>
      <c r="Q131" s="958"/>
      <c r="R131" s="958"/>
      <c r="S131" s="958"/>
      <c r="T131" s="958"/>
    </row>
    <row r="132" spans="3:20" ht="21.75" x14ac:dyDescent="0.5">
      <c r="C132" s="55"/>
      <c r="D132" s="55"/>
      <c r="E132" s="55"/>
      <c r="F132" s="55"/>
      <c r="G132" s="55"/>
      <c r="H132" s="55"/>
      <c r="I132" s="958"/>
      <c r="J132" s="958"/>
      <c r="K132" s="958"/>
      <c r="L132" s="958"/>
      <c r="M132" s="958"/>
      <c r="N132" s="958"/>
      <c r="O132" s="958"/>
      <c r="P132" s="958"/>
      <c r="Q132" s="958"/>
      <c r="R132" s="958"/>
      <c r="S132" s="958"/>
      <c r="T132" s="958"/>
    </row>
    <row r="133" spans="3:20" ht="21.75" x14ac:dyDescent="0.5">
      <c r="C133" s="55"/>
      <c r="D133" s="55"/>
      <c r="E133" s="55"/>
      <c r="F133" s="55"/>
      <c r="G133" s="55"/>
      <c r="H133" s="55"/>
      <c r="I133" s="55"/>
      <c r="J133" s="55"/>
      <c r="K133" s="55"/>
      <c r="L133" s="55"/>
      <c r="M133" s="55"/>
      <c r="N133" s="55"/>
      <c r="O133" s="55"/>
      <c r="P133" s="55"/>
      <c r="Q133" s="55"/>
      <c r="R133" s="55"/>
      <c r="S133" s="55"/>
      <c r="T133" s="55"/>
    </row>
    <row r="134" spans="3:20" ht="21.75" x14ac:dyDescent="0.5">
      <c r="C134" s="55"/>
      <c r="D134" s="55"/>
      <c r="E134" s="55"/>
      <c r="F134" s="55"/>
      <c r="G134" s="55"/>
      <c r="H134" s="55"/>
      <c r="I134" s="55"/>
      <c r="J134" s="55"/>
      <c r="K134" s="55"/>
      <c r="L134" s="55"/>
      <c r="M134" s="55"/>
      <c r="N134" s="55"/>
      <c r="O134" s="55"/>
      <c r="P134" s="55"/>
      <c r="Q134" s="55"/>
      <c r="R134" s="55"/>
      <c r="S134" s="55"/>
      <c r="T134" s="55"/>
    </row>
    <row r="135" spans="3:20" ht="21.75" x14ac:dyDescent="0.5">
      <c r="C135" s="55"/>
      <c r="D135" s="55"/>
      <c r="E135" s="55"/>
      <c r="F135" s="55"/>
      <c r="G135" s="55"/>
      <c r="H135" s="55"/>
      <c r="I135" s="55"/>
      <c r="J135" s="55"/>
      <c r="K135" s="55"/>
      <c r="L135" s="55"/>
      <c r="M135" s="55"/>
      <c r="N135" s="55"/>
      <c r="O135" s="55"/>
      <c r="P135" s="55"/>
      <c r="Q135" s="55"/>
      <c r="R135" s="55"/>
      <c r="S135" s="55"/>
      <c r="T135" s="55"/>
    </row>
    <row r="136" spans="3:20" ht="21.75" x14ac:dyDescent="0.5">
      <c r="C136" s="55"/>
      <c r="D136" s="55"/>
      <c r="E136" s="55"/>
      <c r="F136" s="55"/>
      <c r="G136" s="55"/>
      <c r="H136" s="55"/>
      <c r="I136" s="55"/>
      <c r="J136" s="55"/>
      <c r="K136" s="55"/>
      <c r="L136" s="55"/>
      <c r="M136" s="55"/>
      <c r="N136" s="55"/>
      <c r="O136" s="55"/>
      <c r="P136" s="55"/>
      <c r="Q136" s="55"/>
      <c r="R136" s="55"/>
      <c r="S136" s="55"/>
      <c r="T136" s="55"/>
    </row>
    <row r="137" spans="3:20" ht="21.75" x14ac:dyDescent="0.5">
      <c r="C137" s="55"/>
      <c r="D137" s="55"/>
      <c r="E137" s="55"/>
      <c r="F137" s="55"/>
      <c r="G137" s="55"/>
      <c r="H137" s="55"/>
      <c r="I137" s="55"/>
      <c r="J137" s="55"/>
      <c r="K137" s="55"/>
      <c r="L137" s="55"/>
      <c r="M137" s="55"/>
      <c r="N137" s="55"/>
      <c r="O137" s="55"/>
      <c r="P137" s="55"/>
      <c r="Q137" s="55"/>
      <c r="R137" s="55"/>
      <c r="S137" s="55"/>
      <c r="T137" s="55"/>
    </row>
    <row r="138" spans="3:20" ht="21.75" x14ac:dyDescent="0.5">
      <c r="C138" s="55"/>
      <c r="D138" s="55"/>
      <c r="E138" s="55"/>
      <c r="F138" s="55"/>
      <c r="G138" s="55"/>
      <c r="H138" s="55"/>
      <c r="I138" s="55"/>
      <c r="J138" s="55"/>
      <c r="K138" s="55"/>
      <c r="L138" s="55"/>
      <c r="M138" s="55"/>
      <c r="N138" s="55"/>
      <c r="O138" s="55"/>
      <c r="P138" s="55"/>
      <c r="Q138" s="55"/>
      <c r="R138" s="55"/>
      <c r="S138" s="55"/>
      <c r="T138" s="55"/>
    </row>
    <row r="139" spans="3:20" ht="21.75" x14ac:dyDescent="0.5">
      <c r="C139" s="55"/>
      <c r="D139" s="55"/>
      <c r="E139" s="55"/>
      <c r="F139" s="55"/>
      <c r="G139" s="55"/>
      <c r="H139" s="55"/>
      <c r="I139" s="55"/>
      <c r="J139" s="55"/>
      <c r="K139" s="55"/>
      <c r="L139" s="55"/>
      <c r="M139" s="55"/>
      <c r="N139" s="55"/>
      <c r="O139" s="55"/>
      <c r="P139" s="55"/>
      <c r="Q139" s="55"/>
      <c r="R139" s="55"/>
      <c r="S139" s="55"/>
      <c r="T139" s="55"/>
    </row>
  </sheetData>
  <mergeCells count="12">
    <mergeCell ref="L4:U4"/>
    <mergeCell ref="B4:K4"/>
    <mergeCell ref="L9:T9"/>
    <mergeCell ref="I9:K9"/>
    <mergeCell ref="H9:H11"/>
    <mergeCell ref="U9:U11"/>
    <mergeCell ref="F9:F11"/>
    <mergeCell ref="B9:B11"/>
    <mergeCell ref="D9:D11"/>
    <mergeCell ref="G9:G11"/>
    <mergeCell ref="E9:E11"/>
    <mergeCell ref="C9:C11"/>
  </mergeCells>
  <phoneticPr fontId="0" type="noConversion"/>
  <printOptions horizontalCentered="1"/>
  <pageMargins left="0.196850393700787" right="0.196850393700787" top="0.39370078740157499" bottom="0" header="0.511811023622047" footer="0.511811023622047"/>
  <pageSetup paperSize="9" scale="46" orientation="portrait" r:id="rId1"/>
  <headerFooter alignWithMargins="0">
    <oddFooter>&amp;C&amp;"Times New Roman,Regular"&amp;20
- &amp;P+13 -</oddFooter>
  </headerFooter>
  <colBreaks count="1" manualBreakCount="1">
    <brk id="11" max="66"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2"/>
  <dimension ref="A1:AI109"/>
  <sheetViews>
    <sheetView rightToLeft="1" view="pageBreakPreview" topLeftCell="B1" zoomScale="50" zoomScaleNormal="50" zoomScaleSheetLayoutView="50" workbookViewId="0"/>
  </sheetViews>
  <sheetFormatPr defaultRowHeight="15" x14ac:dyDescent="0.35"/>
  <cols>
    <col min="1" max="1" width="2.85546875" style="135" customWidth="1"/>
    <col min="2" max="2" width="66.5703125" style="135" customWidth="1"/>
    <col min="3" max="3" width="16.28515625" style="135" customWidth="1"/>
    <col min="4" max="11" width="16.85546875" style="135" customWidth="1"/>
    <col min="12" max="20" width="16.28515625" style="135" customWidth="1"/>
    <col min="21" max="21" width="67.28515625" style="135" customWidth="1"/>
    <col min="22" max="23" width="9.140625" style="135"/>
    <col min="24" max="24" width="14.42578125" style="135" customWidth="1"/>
    <col min="25" max="25" width="17.42578125" style="135" customWidth="1"/>
    <col min="26" max="26" width="14.5703125" style="135" customWidth="1"/>
    <col min="27" max="32" width="9.140625" style="135"/>
    <col min="33" max="34" width="12.28515625" style="135" bestFit="1" customWidth="1"/>
    <col min="35" max="35" width="15.28515625" style="135" customWidth="1"/>
    <col min="36" max="16384" width="9.140625" style="135"/>
  </cols>
  <sheetData>
    <row r="1" spans="1:35" s="5" customFormat="1" ht="13.5" customHeight="1" x14ac:dyDescent="0.65">
      <c r="B1" s="2"/>
      <c r="C1" s="2"/>
      <c r="D1" s="2"/>
      <c r="E1" s="2"/>
      <c r="F1" s="2"/>
      <c r="G1" s="2"/>
      <c r="H1" s="2"/>
      <c r="I1" s="2"/>
      <c r="J1" s="2"/>
      <c r="K1" s="2"/>
      <c r="L1" s="2"/>
      <c r="M1" s="2"/>
      <c r="N1" s="2"/>
      <c r="O1" s="2"/>
      <c r="P1" s="2"/>
      <c r="Q1" s="2"/>
      <c r="R1" s="2"/>
      <c r="S1" s="2"/>
      <c r="T1" s="2"/>
    </row>
    <row r="2" spans="1:35" s="5" customFormat="1" ht="13.5" customHeight="1" x14ac:dyDescent="0.65">
      <c r="B2" s="2"/>
      <c r="C2" s="2"/>
      <c r="D2" s="2"/>
      <c r="E2" s="2"/>
      <c r="F2" s="2"/>
      <c r="G2" s="2"/>
      <c r="H2" s="2"/>
      <c r="I2" s="2"/>
      <c r="J2" s="2"/>
      <c r="K2" s="2"/>
      <c r="L2" s="2"/>
      <c r="M2" s="2"/>
      <c r="N2" s="2"/>
      <c r="O2" s="2"/>
      <c r="P2" s="2"/>
      <c r="Q2" s="2"/>
      <c r="R2" s="2"/>
      <c r="S2" s="2"/>
      <c r="T2" s="2"/>
    </row>
    <row r="3" spans="1:35" s="5" customFormat="1" ht="13.5" customHeight="1" x14ac:dyDescent="0.65">
      <c r="B3" s="2"/>
      <c r="C3" s="2"/>
      <c r="D3" s="2"/>
      <c r="E3" s="2"/>
      <c r="F3" s="2"/>
      <c r="G3" s="2"/>
      <c r="H3" s="2"/>
      <c r="I3" s="2"/>
      <c r="J3" s="2"/>
      <c r="K3" s="2"/>
      <c r="L3" s="2"/>
      <c r="M3" s="2"/>
      <c r="N3" s="2"/>
      <c r="O3" s="2"/>
      <c r="P3" s="2"/>
      <c r="Q3" s="2"/>
      <c r="R3" s="2"/>
      <c r="S3" s="2"/>
      <c r="T3" s="2"/>
    </row>
    <row r="4" spans="1:35" s="317" customFormat="1" ht="36.75" x14ac:dyDescent="0.85">
      <c r="B4" s="1691" t="s">
        <v>835</v>
      </c>
      <c r="C4" s="1691"/>
      <c r="D4" s="1691"/>
      <c r="E4" s="1691"/>
      <c r="F4" s="1691"/>
      <c r="G4" s="1691"/>
      <c r="H4" s="1691"/>
      <c r="I4" s="1691"/>
      <c r="J4" s="1691"/>
      <c r="K4" s="1691"/>
      <c r="L4" s="1691" t="s">
        <v>836</v>
      </c>
      <c r="M4" s="1691"/>
      <c r="N4" s="1691"/>
      <c r="O4" s="1691"/>
      <c r="P4" s="1691"/>
      <c r="Q4" s="1691"/>
      <c r="R4" s="1691"/>
      <c r="S4" s="1691"/>
      <c r="T4" s="1691"/>
      <c r="U4" s="1691"/>
      <c r="V4" s="318"/>
      <c r="W4" s="318"/>
      <c r="X4" s="318"/>
      <c r="Y4" s="318"/>
      <c r="Z4" s="318"/>
      <c r="AA4" s="318"/>
      <c r="AB4" s="318"/>
      <c r="AC4" s="318"/>
      <c r="AD4" s="318"/>
      <c r="AE4" s="318"/>
      <c r="AF4" s="318"/>
      <c r="AG4" s="318"/>
    </row>
    <row r="5" spans="1:35" s="131" customFormat="1" ht="13.5" customHeight="1" x14ac:dyDescent="0.65">
      <c r="C5" s="132"/>
      <c r="D5" s="132"/>
      <c r="E5" s="132"/>
      <c r="F5" s="132"/>
      <c r="G5" s="132"/>
      <c r="H5" s="132"/>
      <c r="I5" s="132"/>
      <c r="J5" s="132"/>
      <c r="K5" s="132"/>
      <c r="L5" s="132"/>
      <c r="M5" s="132"/>
      <c r="N5" s="132"/>
      <c r="O5" s="132"/>
      <c r="P5" s="132"/>
      <c r="Q5" s="132"/>
      <c r="R5" s="132"/>
      <c r="S5" s="132"/>
      <c r="T5" s="132"/>
      <c r="U5" s="132"/>
    </row>
    <row r="6" spans="1:35" s="131" customFormat="1" ht="13.5" customHeight="1" x14ac:dyDescent="0.65">
      <c r="C6" s="133"/>
      <c r="D6" s="133"/>
      <c r="E6" s="133"/>
      <c r="F6" s="133"/>
      <c r="G6" s="133"/>
      <c r="H6" s="133"/>
      <c r="I6" s="133"/>
      <c r="J6" s="133"/>
      <c r="K6" s="133"/>
      <c r="L6" s="133"/>
      <c r="M6" s="133"/>
      <c r="N6" s="133"/>
      <c r="O6" s="133"/>
      <c r="P6" s="133"/>
      <c r="Q6" s="133"/>
      <c r="R6" s="133"/>
      <c r="S6" s="133"/>
      <c r="T6" s="133"/>
      <c r="U6" s="132"/>
    </row>
    <row r="7" spans="1:35" s="320" customFormat="1" ht="22.5" x14ac:dyDescent="0.5">
      <c r="B7" s="321" t="s">
        <v>758</v>
      </c>
      <c r="U7" s="322" t="s">
        <v>762</v>
      </c>
    </row>
    <row r="8" spans="1:35" s="131" customFormat="1" ht="12" customHeight="1" thickBot="1" x14ac:dyDescent="0.7">
      <c r="C8" s="132"/>
      <c r="D8" s="132"/>
      <c r="E8" s="132"/>
      <c r="F8" s="132"/>
      <c r="G8" s="132"/>
      <c r="H8" s="132"/>
      <c r="I8" s="132"/>
      <c r="J8" s="132"/>
      <c r="K8" s="132"/>
      <c r="L8" s="132"/>
      <c r="M8" s="132"/>
      <c r="N8" s="132"/>
      <c r="O8" s="132"/>
      <c r="P8" s="132"/>
      <c r="Q8" s="132"/>
      <c r="R8" s="132"/>
      <c r="S8" s="132"/>
      <c r="T8" s="132"/>
      <c r="U8" s="132"/>
    </row>
    <row r="9" spans="1:35" s="289" customFormat="1" ht="25.5" customHeight="1" thickTop="1" x14ac:dyDescent="0.7">
      <c r="A9" s="288"/>
      <c r="B9" s="1692" t="s">
        <v>212</v>
      </c>
      <c r="C9" s="1643">
        <v>2016</v>
      </c>
      <c r="D9" s="1643">
        <v>2017</v>
      </c>
      <c r="E9" s="1643">
        <v>2018</v>
      </c>
      <c r="F9" s="1643">
        <v>2019</v>
      </c>
      <c r="G9" s="1643">
        <v>2020</v>
      </c>
      <c r="H9" s="1643">
        <v>2021</v>
      </c>
      <c r="I9" s="1685">
        <v>2021</v>
      </c>
      <c r="J9" s="1686"/>
      <c r="K9" s="1687"/>
      <c r="L9" s="1688">
        <v>2021</v>
      </c>
      <c r="M9" s="1689"/>
      <c r="N9" s="1689"/>
      <c r="O9" s="1689"/>
      <c r="P9" s="1689"/>
      <c r="Q9" s="1689"/>
      <c r="R9" s="1689"/>
      <c r="S9" s="1689"/>
      <c r="T9" s="1690"/>
      <c r="U9" s="1695" t="s">
        <v>211</v>
      </c>
    </row>
    <row r="10" spans="1:35" s="750" customFormat="1" ht="23.25" customHeight="1" x14ac:dyDescent="0.2">
      <c r="B10" s="1693"/>
      <c r="C10" s="1644"/>
      <c r="D10" s="1644"/>
      <c r="E10" s="1644"/>
      <c r="F10" s="1644"/>
      <c r="G10" s="1644"/>
      <c r="H10" s="1644"/>
      <c r="I10" s="227" t="s">
        <v>80</v>
      </c>
      <c r="J10" s="228" t="s">
        <v>81</v>
      </c>
      <c r="K10" s="228" t="s">
        <v>82</v>
      </c>
      <c r="L10" s="228" t="s">
        <v>83</v>
      </c>
      <c r="M10" s="228" t="s">
        <v>84</v>
      </c>
      <c r="N10" s="228" t="s">
        <v>74</v>
      </c>
      <c r="O10" s="228" t="s">
        <v>75</v>
      </c>
      <c r="P10" s="228" t="s">
        <v>76</v>
      </c>
      <c r="Q10" s="228" t="s">
        <v>77</v>
      </c>
      <c r="R10" s="228" t="s">
        <v>78</v>
      </c>
      <c r="S10" s="228" t="s">
        <v>79</v>
      </c>
      <c r="T10" s="229" t="s">
        <v>613</v>
      </c>
      <c r="U10" s="1696"/>
    </row>
    <row r="11" spans="1:35" s="780" customFormat="1" ht="23.25" customHeight="1" x14ac:dyDescent="0.2">
      <c r="A11" s="750"/>
      <c r="B11" s="1694"/>
      <c r="C11" s="1645"/>
      <c r="D11" s="1645"/>
      <c r="E11" s="1645"/>
      <c r="F11" s="1645"/>
      <c r="G11" s="1645"/>
      <c r="H11" s="1645"/>
      <c r="I11" s="230" t="s">
        <v>142</v>
      </c>
      <c r="J11" s="231" t="s">
        <v>25</v>
      </c>
      <c r="K11" s="231" t="s">
        <v>26</v>
      </c>
      <c r="L11" s="231" t="s">
        <v>27</v>
      </c>
      <c r="M11" s="231" t="s">
        <v>73</v>
      </c>
      <c r="N11" s="231" t="s">
        <v>136</v>
      </c>
      <c r="O11" s="231" t="s">
        <v>137</v>
      </c>
      <c r="P11" s="231" t="s">
        <v>138</v>
      </c>
      <c r="Q11" s="231" t="s">
        <v>139</v>
      </c>
      <c r="R11" s="231" t="s">
        <v>140</v>
      </c>
      <c r="S11" s="231" t="s">
        <v>141</v>
      </c>
      <c r="T11" s="232" t="s">
        <v>135</v>
      </c>
      <c r="U11" s="1697"/>
    </row>
    <row r="12" spans="1:35" s="288" customFormat="1" ht="29.25" customHeight="1" x14ac:dyDescent="0.7">
      <c r="B12" s="290"/>
      <c r="C12" s="292"/>
      <c r="D12" s="292"/>
      <c r="E12" s="292"/>
      <c r="F12" s="292"/>
      <c r="G12" s="292"/>
      <c r="H12" s="292"/>
      <c r="I12" s="293"/>
      <c r="J12" s="294"/>
      <c r="K12" s="294"/>
      <c r="L12" s="294"/>
      <c r="M12" s="294"/>
      <c r="N12" s="294"/>
      <c r="O12" s="294"/>
      <c r="P12" s="294"/>
      <c r="Q12" s="294"/>
      <c r="R12" s="294"/>
      <c r="S12" s="295"/>
      <c r="T12" s="291"/>
      <c r="U12" s="772"/>
    </row>
    <row r="13" spans="1:35" s="750" customFormat="1" ht="26.1" customHeight="1" x14ac:dyDescent="0.2">
      <c r="B13" s="765" t="s">
        <v>837</v>
      </c>
      <c r="C13" s="752"/>
      <c r="D13" s="752"/>
      <c r="E13" s="752"/>
      <c r="F13" s="752"/>
      <c r="G13" s="752"/>
      <c r="H13" s="752"/>
      <c r="I13" s="753"/>
      <c r="J13" s="754"/>
      <c r="K13" s="754"/>
      <c r="L13" s="754"/>
      <c r="M13" s="754"/>
      <c r="N13" s="754"/>
      <c r="O13" s="754"/>
      <c r="P13" s="754"/>
      <c r="Q13" s="754"/>
      <c r="R13" s="754"/>
      <c r="S13" s="755"/>
      <c r="T13" s="751"/>
      <c r="U13" s="773" t="s">
        <v>844</v>
      </c>
    </row>
    <row r="14" spans="1:35" s="750" customFormat="1" ht="12" customHeight="1" x14ac:dyDescent="0.2">
      <c r="B14" s="765"/>
      <c r="C14" s="752"/>
      <c r="D14" s="752"/>
      <c r="E14" s="752"/>
      <c r="F14" s="752"/>
      <c r="G14" s="752"/>
      <c r="H14" s="752"/>
      <c r="I14" s="753"/>
      <c r="J14" s="754"/>
      <c r="K14" s="754"/>
      <c r="L14" s="754"/>
      <c r="M14" s="754"/>
      <c r="N14" s="754"/>
      <c r="O14" s="754"/>
      <c r="P14" s="754"/>
      <c r="Q14" s="754"/>
      <c r="R14" s="754"/>
      <c r="S14" s="755"/>
      <c r="T14" s="751"/>
      <c r="U14" s="774"/>
    </row>
    <row r="15" spans="1:35" s="750" customFormat="1" ht="26.1" customHeight="1" x14ac:dyDescent="0.2">
      <c r="B15" s="766" t="s">
        <v>192</v>
      </c>
      <c r="C15" s="514">
        <v>2425.5709121374925</v>
      </c>
      <c r="D15" s="514">
        <v>2219.082790444284</v>
      </c>
      <c r="E15" s="514">
        <v>3906.2265929131208</v>
      </c>
      <c r="F15" s="514">
        <v>5783.0600350071136</v>
      </c>
      <c r="G15" s="514">
        <v>64711.040929685223</v>
      </c>
      <c r="H15" s="514">
        <v>350747.34550778696</v>
      </c>
      <c r="I15" s="453">
        <v>93305.340276081784</v>
      </c>
      <c r="J15" s="451">
        <v>114485.81358889496</v>
      </c>
      <c r="K15" s="451">
        <v>137902.81108914647</v>
      </c>
      <c r="L15" s="451">
        <v>206932.01312837336</v>
      </c>
      <c r="M15" s="451">
        <v>219826.14814426447</v>
      </c>
      <c r="N15" s="451">
        <v>241337.48588556692</v>
      </c>
      <c r="O15" s="451">
        <v>262648.26921736129</v>
      </c>
      <c r="P15" s="451">
        <v>274297.30287652067</v>
      </c>
      <c r="Q15" s="451">
        <v>296110.28751490446</v>
      </c>
      <c r="R15" s="451">
        <v>308617.27362211584</v>
      </c>
      <c r="S15" s="525">
        <v>323850.83859873837</v>
      </c>
      <c r="T15" s="619">
        <v>350747.34550778696</v>
      </c>
      <c r="U15" s="775" t="s">
        <v>193</v>
      </c>
      <c r="V15" s="758"/>
      <c r="W15" s="758"/>
      <c r="X15" s="758"/>
      <c r="Y15" s="758"/>
      <c r="Z15" s="758"/>
      <c r="AA15" s="758"/>
      <c r="AB15" s="758"/>
      <c r="AC15" s="758"/>
      <c r="AD15" s="758"/>
      <c r="AE15" s="758"/>
      <c r="AF15" s="758"/>
      <c r="AG15" s="758"/>
      <c r="AH15" s="758"/>
      <c r="AI15" s="758"/>
    </row>
    <row r="16" spans="1:35" s="750" customFormat="1" ht="26.1" customHeight="1" x14ac:dyDescent="0.2">
      <c r="B16" s="766" t="s">
        <v>42</v>
      </c>
      <c r="C16" s="514">
        <v>98605.134611056856</v>
      </c>
      <c r="D16" s="514">
        <v>96086.245678207197</v>
      </c>
      <c r="E16" s="514">
        <v>129139.8147385706</v>
      </c>
      <c r="F16" s="514">
        <v>166947.46197897897</v>
      </c>
      <c r="G16" s="514">
        <v>235154.72797368316</v>
      </c>
      <c r="H16" s="514">
        <v>364674.10672191414</v>
      </c>
      <c r="I16" s="453">
        <v>240797.29884744794</v>
      </c>
      <c r="J16" s="451">
        <v>246886.590472596</v>
      </c>
      <c r="K16" s="451">
        <v>246305.36129422864</v>
      </c>
      <c r="L16" s="451">
        <v>330672.65353068482</v>
      </c>
      <c r="M16" s="451">
        <v>331463.78495003091</v>
      </c>
      <c r="N16" s="451">
        <v>337701.49586556241</v>
      </c>
      <c r="O16" s="451">
        <v>341689.63691533194</v>
      </c>
      <c r="P16" s="451">
        <v>339933.28651126736</v>
      </c>
      <c r="Q16" s="451">
        <v>356908.21636210411</v>
      </c>
      <c r="R16" s="451">
        <v>359921.7504723476</v>
      </c>
      <c r="S16" s="525">
        <v>360493.97985210927</v>
      </c>
      <c r="T16" s="619">
        <v>364674.10672191414</v>
      </c>
      <c r="U16" s="775" t="s">
        <v>150</v>
      </c>
      <c r="V16" s="758"/>
      <c r="W16" s="758"/>
      <c r="X16" s="758"/>
      <c r="Y16" s="758"/>
      <c r="Z16" s="758"/>
      <c r="AA16" s="758"/>
      <c r="AB16" s="758"/>
      <c r="AC16" s="758"/>
      <c r="AD16" s="758"/>
      <c r="AE16" s="758"/>
      <c r="AF16" s="758"/>
      <c r="AG16" s="758"/>
      <c r="AH16" s="758"/>
      <c r="AI16" s="758"/>
    </row>
    <row r="17" spans="2:35" s="750" customFormat="1" ht="26.1" customHeight="1" x14ac:dyDescent="0.2">
      <c r="B17" s="766" t="s">
        <v>20</v>
      </c>
      <c r="C17" s="514">
        <v>14309.517092289238</v>
      </c>
      <c r="D17" s="514">
        <v>13262.471894854347</v>
      </c>
      <c r="E17" s="514">
        <v>20302.054980215631</v>
      </c>
      <c r="F17" s="514">
        <v>35011.784513764906</v>
      </c>
      <c r="G17" s="514">
        <v>39211.166680806724</v>
      </c>
      <c r="H17" s="514">
        <v>63327.17186429671</v>
      </c>
      <c r="I17" s="453">
        <v>41657.247350775811</v>
      </c>
      <c r="J17" s="451">
        <v>44842.719055067006</v>
      </c>
      <c r="K17" s="451">
        <v>48820.780765219919</v>
      </c>
      <c r="L17" s="451">
        <v>50310.215461337386</v>
      </c>
      <c r="M17" s="451">
        <v>52108.13569779606</v>
      </c>
      <c r="N17" s="451">
        <v>50154.98631563018</v>
      </c>
      <c r="O17" s="451">
        <v>50391.517038196129</v>
      </c>
      <c r="P17" s="451">
        <v>54336.21901028046</v>
      </c>
      <c r="Q17" s="451">
        <v>56014.950563983097</v>
      </c>
      <c r="R17" s="451">
        <v>57503.113218009588</v>
      </c>
      <c r="S17" s="525">
        <v>57210.725742590555</v>
      </c>
      <c r="T17" s="619">
        <v>63327.17186429671</v>
      </c>
      <c r="U17" s="775" t="s">
        <v>148</v>
      </c>
      <c r="V17" s="758"/>
      <c r="W17" s="758"/>
      <c r="X17" s="758"/>
      <c r="Y17" s="758"/>
      <c r="Z17" s="758"/>
      <c r="AA17" s="758"/>
      <c r="AB17" s="758"/>
      <c r="AC17" s="758"/>
      <c r="AD17" s="758"/>
      <c r="AE17" s="758"/>
      <c r="AF17" s="758"/>
      <c r="AG17" s="758"/>
      <c r="AH17" s="758"/>
      <c r="AI17" s="758"/>
    </row>
    <row r="18" spans="2:35" s="750" customFormat="1" ht="26.1" customHeight="1" x14ac:dyDescent="0.2">
      <c r="B18" s="766" t="s">
        <v>41</v>
      </c>
      <c r="C18" s="514">
        <v>216018.15890979822</v>
      </c>
      <c r="D18" s="514">
        <v>242442.18524309996</v>
      </c>
      <c r="E18" s="514">
        <v>360394.0114214404</v>
      </c>
      <c r="F18" s="514">
        <v>645007.60253593302</v>
      </c>
      <c r="G18" s="514">
        <v>1040629.1215426687</v>
      </c>
      <c r="H18" s="514">
        <v>1754362.667352733</v>
      </c>
      <c r="I18" s="453">
        <v>1053984.745672053</v>
      </c>
      <c r="J18" s="451">
        <v>1079381.5972108985</v>
      </c>
      <c r="K18" s="451">
        <v>1106558.8362698618</v>
      </c>
      <c r="L18" s="451">
        <v>1493865.174529722</v>
      </c>
      <c r="M18" s="451">
        <v>1505647.0820394931</v>
      </c>
      <c r="N18" s="451">
        <v>1523940.3244269011</v>
      </c>
      <c r="O18" s="451">
        <v>1533126.4177988651</v>
      </c>
      <c r="P18" s="451">
        <v>1615001.0064770314</v>
      </c>
      <c r="Q18" s="451">
        <v>1637255.5598670377</v>
      </c>
      <c r="R18" s="451">
        <v>1637927.1202261611</v>
      </c>
      <c r="S18" s="525">
        <v>1719527.9887875745</v>
      </c>
      <c r="T18" s="619">
        <v>1754362.667352733</v>
      </c>
      <c r="U18" s="775" t="s">
        <v>149</v>
      </c>
      <c r="V18" s="758"/>
      <c r="W18" s="758"/>
      <c r="X18" s="758"/>
      <c r="Y18" s="758"/>
      <c r="Z18" s="758"/>
      <c r="AA18" s="758"/>
      <c r="AB18" s="758"/>
      <c r="AC18" s="758"/>
      <c r="AD18" s="758"/>
      <c r="AE18" s="758"/>
      <c r="AF18" s="758"/>
      <c r="AG18" s="758"/>
      <c r="AH18" s="758"/>
      <c r="AI18" s="758"/>
    </row>
    <row r="19" spans="2:35" s="750" customFormat="1" ht="26.1" customHeight="1" x14ac:dyDescent="0.2">
      <c r="B19" s="766" t="s">
        <v>48</v>
      </c>
      <c r="C19" s="514">
        <v>48424.206887560227</v>
      </c>
      <c r="D19" s="514">
        <v>63038.767237674714</v>
      </c>
      <c r="E19" s="514">
        <v>83382.470611545825</v>
      </c>
      <c r="F19" s="514">
        <v>124772.57566490439</v>
      </c>
      <c r="G19" s="514">
        <v>142849.39048181829</v>
      </c>
      <c r="H19" s="514">
        <v>284044.22855365695</v>
      </c>
      <c r="I19" s="453">
        <v>153937.09021815704</v>
      </c>
      <c r="J19" s="451">
        <v>167297.23049106877</v>
      </c>
      <c r="K19" s="451">
        <v>180399.63303901444</v>
      </c>
      <c r="L19" s="451">
        <v>224682.98133596999</v>
      </c>
      <c r="M19" s="451">
        <v>231569.85798491223</v>
      </c>
      <c r="N19" s="451">
        <v>223624.74566603641</v>
      </c>
      <c r="O19" s="451">
        <v>249993.8609715167</v>
      </c>
      <c r="P19" s="451">
        <v>259406.051362681</v>
      </c>
      <c r="Q19" s="451">
        <v>239990.10086454416</v>
      </c>
      <c r="R19" s="451">
        <v>246429.66632509933</v>
      </c>
      <c r="S19" s="525">
        <v>268194.39661669219</v>
      </c>
      <c r="T19" s="619">
        <v>284044.22855365695</v>
      </c>
      <c r="U19" s="775" t="s">
        <v>112</v>
      </c>
      <c r="V19" s="758"/>
      <c r="W19" s="758"/>
      <c r="X19" s="758"/>
      <c r="Y19" s="758"/>
      <c r="Z19" s="758"/>
      <c r="AA19" s="758"/>
      <c r="AB19" s="758"/>
      <c r="AC19" s="758"/>
      <c r="AD19" s="758"/>
      <c r="AE19" s="758"/>
      <c r="AF19" s="758"/>
      <c r="AG19" s="758"/>
      <c r="AH19" s="758"/>
      <c r="AI19" s="758"/>
    </row>
    <row r="20" spans="2:35" s="759" customFormat="1" ht="26.1" customHeight="1" x14ac:dyDescent="0.2">
      <c r="B20" s="767" t="s">
        <v>638</v>
      </c>
      <c r="C20" s="513">
        <v>379782.58841284201</v>
      </c>
      <c r="D20" s="513">
        <v>417048.75284428051</v>
      </c>
      <c r="E20" s="513">
        <v>597124.57834468561</v>
      </c>
      <c r="F20" s="513">
        <v>977522.48472858849</v>
      </c>
      <c r="G20" s="513">
        <v>1522555.4476086621</v>
      </c>
      <c r="H20" s="513">
        <v>2817155.5200003874</v>
      </c>
      <c r="I20" s="456">
        <v>1583681.7223645155</v>
      </c>
      <c r="J20" s="454">
        <v>1652893.9508185252</v>
      </c>
      <c r="K20" s="454">
        <v>1719987.4224574713</v>
      </c>
      <c r="L20" s="454">
        <v>2306463.0379860876</v>
      </c>
      <c r="M20" s="454">
        <v>2340615.0088164969</v>
      </c>
      <c r="N20" s="454">
        <v>2376759.0381596969</v>
      </c>
      <c r="O20" s="454">
        <v>2437849.7019412713</v>
      </c>
      <c r="P20" s="454">
        <v>2542973.866237781</v>
      </c>
      <c r="Q20" s="454">
        <v>2586279.1151725734</v>
      </c>
      <c r="R20" s="454">
        <v>2610398.9238637337</v>
      </c>
      <c r="S20" s="522">
        <v>2729277.9295977051</v>
      </c>
      <c r="T20" s="620">
        <v>2817155.5200003874</v>
      </c>
      <c r="U20" s="776" t="s">
        <v>298</v>
      </c>
      <c r="V20" s="758"/>
      <c r="W20" s="758"/>
      <c r="X20" s="758"/>
      <c r="Y20" s="758"/>
      <c r="Z20" s="758"/>
      <c r="AA20" s="758"/>
      <c r="AB20" s="758"/>
      <c r="AC20" s="758"/>
      <c r="AD20" s="758"/>
      <c r="AE20" s="758"/>
      <c r="AF20" s="758"/>
      <c r="AG20" s="758"/>
      <c r="AH20" s="758"/>
      <c r="AI20" s="758"/>
    </row>
    <row r="21" spans="2:35" s="759" customFormat="1" ht="24.75" customHeight="1" thickBot="1" x14ac:dyDescent="0.25">
      <c r="B21" s="767"/>
      <c r="C21" s="513"/>
      <c r="D21" s="513"/>
      <c r="E21" s="513"/>
      <c r="F21" s="513"/>
      <c r="G21" s="513"/>
      <c r="H21" s="513"/>
      <c r="I21" s="456"/>
      <c r="J21" s="454"/>
      <c r="K21" s="454"/>
      <c r="L21" s="454"/>
      <c r="M21" s="454"/>
      <c r="N21" s="454"/>
      <c r="O21" s="454"/>
      <c r="P21" s="454"/>
      <c r="Q21" s="454"/>
      <c r="R21" s="454"/>
      <c r="S21" s="522"/>
      <c r="T21" s="620"/>
      <c r="U21" s="777"/>
      <c r="V21" s="758"/>
      <c r="W21" s="758"/>
      <c r="X21" s="758"/>
      <c r="Y21" s="758"/>
      <c r="Z21" s="758"/>
      <c r="AA21" s="758"/>
      <c r="AB21" s="758"/>
      <c r="AC21" s="758"/>
      <c r="AD21" s="758"/>
      <c r="AE21" s="758"/>
      <c r="AF21" s="758"/>
      <c r="AG21" s="758"/>
      <c r="AH21" s="758"/>
      <c r="AI21" s="758"/>
    </row>
    <row r="22" spans="2:35" s="750" customFormat="1" ht="24.75" customHeight="1" thickTop="1" x14ac:dyDescent="0.2">
      <c r="B22" s="768"/>
      <c r="C22" s="760"/>
      <c r="D22" s="760"/>
      <c r="E22" s="760"/>
      <c r="F22" s="760"/>
      <c r="G22" s="760"/>
      <c r="H22" s="760"/>
      <c r="I22" s="710"/>
      <c r="J22" s="711"/>
      <c r="K22" s="711"/>
      <c r="L22" s="711"/>
      <c r="M22" s="711"/>
      <c r="N22" s="711"/>
      <c r="O22" s="711"/>
      <c r="P22" s="711"/>
      <c r="Q22" s="711"/>
      <c r="R22" s="711"/>
      <c r="S22" s="712"/>
      <c r="T22" s="934"/>
      <c r="U22" s="778"/>
      <c r="V22" s="758"/>
      <c r="W22" s="758"/>
      <c r="X22" s="758"/>
      <c r="Y22" s="758"/>
      <c r="Z22" s="758"/>
      <c r="AA22" s="758"/>
      <c r="AB22" s="758"/>
      <c r="AC22" s="758"/>
      <c r="AD22" s="758"/>
      <c r="AE22" s="758"/>
      <c r="AF22" s="758"/>
      <c r="AG22" s="758"/>
      <c r="AH22" s="758"/>
      <c r="AI22" s="758"/>
    </row>
    <row r="23" spans="2:35" s="750" customFormat="1" ht="24.75" customHeight="1" x14ac:dyDescent="0.2">
      <c r="B23" s="769" t="s">
        <v>838</v>
      </c>
      <c r="C23" s="513"/>
      <c r="D23" s="513"/>
      <c r="E23" s="513"/>
      <c r="F23" s="513"/>
      <c r="G23" s="513"/>
      <c r="H23" s="513"/>
      <c r="I23" s="456"/>
      <c r="J23" s="454"/>
      <c r="K23" s="454"/>
      <c r="L23" s="454"/>
      <c r="M23" s="454"/>
      <c r="N23" s="454"/>
      <c r="O23" s="454"/>
      <c r="P23" s="454"/>
      <c r="Q23" s="454"/>
      <c r="R23" s="454"/>
      <c r="S23" s="522"/>
      <c r="T23" s="620"/>
      <c r="U23" s="773" t="s">
        <v>845</v>
      </c>
      <c r="V23" s="758"/>
      <c r="W23" s="758"/>
      <c r="X23" s="758"/>
      <c r="Y23" s="758"/>
      <c r="Z23" s="758"/>
      <c r="AA23" s="758"/>
      <c r="AB23" s="758"/>
      <c r="AC23" s="758"/>
      <c r="AD23" s="758"/>
      <c r="AE23" s="758"/>
      <c r="AF23" s="758"/>
      <c r="AG23" s="758"/>
      <c r="AH23" s="758"/>
      <c r="AI23" s="758"/>
    </row>
    <row r="24" spans="2:35" s="750" customFormat="1" ht="24.75" customHeight="1" x14ac:dyDescent="0.2">
      <c r="B24" s="765"/>
      <c r="C24" s="514"/>
      <c r="D24" s="514"/>
      <c r="E24" s="514"/>
      <c r="F24" s="514"/>
      <c r="G24" s="514"/>
      <c r="H24" s="514"/>
      <c r="I24" s="453"/>
      <c r="J24" s="451"/>
      <c r="K24" s="451"/>
      <c r="L24" s="451"/>
      <c r="M24" s="451"/>
      <c r="N24" s="451"/>
      <c r="O24" s="451"/>
      <c r="P24" s="451"/>
      <c r="Q24" s="451"/>
      <c r="R24" s="451"/>
      <c r="S24" s="525"/>
      <c r="T24" s="619"/>
      <c r="U24" s="774"/>
      <c r="V24" s="758"/>
      <c r="W24" s="758"/>
      <c r="X24" s="758"/>
      <c r="Y24" s="758"/>
      <c r="Z24" s="758"/>
      <c r="AA24" s="758"/>
      <c r="AB24" s="758"/>
      <c r="AC24" s="758"/>
      <c r="AD24" s="758"/>
      <c r="AE24" s="758"/>
      <c r="AF24" s="758"/>
      <c r="AG24" s="758"/>
      <c r="AH24" s="758"/>
      <c r="AI24" s="758"/>
    </row>
    <row r="25" spans="2:35" s="759" customFormat="1" ht="26.1" customHeight="1" x14ac:dyDescent="0.2">
      <c r="B25" s="769" t="s">
        <v>280</v>
      </c>
      <c r="C25" s="513">
        <v>271197.75755128823</v>
      </c>
      <c r="D25" s="513">
        <v>272869.51998534007</v>
      </c>
      <c r="E25" s="513">
        <v>354296.50890846772</v>
      </c>
      <c r="F25" s="513">
        <v>460008.45047905936</v>
      </c>
      <c r="G25" s="513">
        <v>674819.04954025079</v>
      </c>
      <c r="H25" s="513">
        <v>1419396.1452430326</v>
      </c>
      <c r="I25" s="456">
        <v>725744.46703438042</v>
      </c>
      <c r="J25" s="454">
        <v>766302.02804278373</v>
      </c>
      <c r="K25" s="454">
        <v>811199.61019530066</v>
      </c>
      <c r="L25" s="454">
        <v>1150554.7329089437</v>
      </c>
      <c r="M25" s="454">
        <v>1170185.2047202555</v>
      </c>
      <c r="N25" s="454">
        <v>1193491.6369832396</v>
      </c>
      <c r="O25" s="454">
        <v>1235716.3957571571</v>
      </c>
      <c r="P25" s="454">
        <v>1303983.8607580021</v>
      </c>
      <c r="Q25" s="454">
        <v>1319944.2168066355</v>
      </c>
      <c r="R25" s="454">
        <v>1329350.3418197241</v>
      </c>
      <c r="S25" s="522">
        <v>1386673.2840812593</v>
      </c>
      <c r="T25" s="620">
        <v>1419396.1452430326</v>
      </c>
      <c r="U25" s="773" t="s">
        <v>327</v>
      </c>
      <c r="V25" s="758"/>
      <c r="W25" s="758"/>
      <c r="X25" s="758"/>
      <c r="Y25" s="758"/>
      <c r="Z25" s="758"/>
      <c r="AA25" s="758"/>
      <c r="AB25" s="758"/>
      <c r="AC25" s="758"/>
      <c r="AD25" s="758"/>
      <c r="AE25" s="758"/>
      <c r="AF25" s="758"/>
      <c r="AG25" s="758"/>
      <c r="AH25" s="758"/>
      <c r="AI25" s="758"/>
    </row>
    <row r="26" spans="2:35" s="759" customFormat="1" ht="26.1" customHeight="1" x14ac:dyDescent="0.2">
      <c r="B26" s="766" t="s">
        <v>189</v>
      </c>
      <c r="C26" s="514">
        <v>2388.5165809729997</v>
      </c>
      <c r="D26" s="514">
        <v>3546.3843609729997</v>
      </c>
      <c r="E26" s="514">
        <v>7364.9941769730003</v>
      </c>
      <c r="F26" s="514">
        <v>10543.327312680001</v>
      </c>
      <c r="G26" s="514">
        <v>1489.6919490090002</v>
      </c>
      <c r="H26" s="514">
        <v>298.45504546999996</v>
      </c>
      <c r="I26" s="453">
        <v>1239.3010561790002</v>
      </c>
      <c r="J26" s="451">
        <v>1109.2355462830001</v>
      </c>
      <c r="K26" s="451">
        <v>975.67728020000004</v>
      </c>
      <c r="L26" s="451">
        <v>927.05385488899992</v>
      </c>
      <c r="M26" s="451">
        <v>808.24677112000006</v>
      </c>
      <c r="N26" s="451">
        <v>645.78859360000001</v>
      </c>
      <c r="O26" s="451">
        <v>564.67629909000016</v>
      </c>
      <c r="P26" s="451">
        <v>504.46577084999996</v>
      </c>
      <c r="Q26" s="451">
        <v>453.81762051000004</v>
      </c>
      <c r="R26" s="451">
        <v>408.12554056000005</v>
      </c>
      <c r="S26" s="525">
        <v>366.93658502400001</v>
      </c>
      <c r="T26" s="619">
        <v>298.45504546999996</v>
      </c>
      <c r="U26" s="775" t="s">
        <v>59</v>
      </c>
      <c r="V26" s="758"/>
      <c r="W26" s="758"/>
      <c r="X26" s="758"/>
      <c r="Y26" s="758"/>
      <c r="Z26" s="758"/>
      <c r="AA26" s="758"/>
      <c r="AB26" s="758"/>
      <c r="AC26" s="758"/>
      <c r="AD26" s="758"/>
      <c r="AE26" s="758"/>
      <c r="AF26" s="758"/>
      <c r="AG26" s="758"/>
      <c r="AH26" s="758"/>
      <c r="AI26" s="758"/>
    </row>
    <row r="27" spans="2:35" s="759" customFormat="1" ht="26.1" customHeight="1" x14ac:dyDescent="0.2">
      <c r="B27" s="770" t="s">
        <v>313</v>
      </c>
      <c r="C27" s="514">
        <v>127318.74749288143</v>
      </c>
      <c r="D27" s="514">
        <v>160351.1928844616</v>
      </c>
      <c r="E27" s="514">
        <v>227635.26439685718</v>
      </c>
      <c r="F27" s="514">
        <v>311256.44495730335</v>
      </c>
      <c r="G27" s="514">
        <v>393566.82741336431</v>
      </c>
      <c r="H27" s="514">
        <v>899752.98145452049</v>
      </c>
      <c r="I27" s="453">
        <v>442776.87929853494</v>
      </c>
      <c r="J27" s="451">
        <v>481926.77361533529</v>
      </c>
      <c r="K27" s="451">
        <v>526764.99784980481</v>
      </c>
      <c r="L27" s="451">
        <v>640049.96259690064</v>
      </c>
      <c r="M27" s="451">
        <v>654477.86363838741</v>
      </c>
      <c r="N27" s="451">
        <v>669889.65743634442</v>
      </c>
      <c r="O27" s="451">
        <v>709327.85100295499</v>
      </c>
      <c r="P27" s="451">
        <v>773232.53467197216</v>
      </c>
      <c r="Q27" s="451">
        <v>803172.5856902384</v>
      </c>
      <c r="R27" s="451">
        <v>800463.13981592515</v>
      </c>
      <c r="S27" s="525">
        <v>864739.35224775947</v>
      </c>
      <c r="T27" s="619">
        <v>899752.98145452049</v>
      </c>
      <c r="U27" s="775" t="s">
        <v>11</v>
      </c>
      <c r="V27" s="758"/>
      <c r="W27" s="758"/>
      <c r="X27" s="758"/>
      <c r="Y27" s="758"/>
      <c r="Z27" s="758"/>
      <c r="AA27" s="758"/>
      <c r="AB27" s="758"/>
      <c r="AC27" s="758"/>
      <c r="AD27" s="758"/>
      <c r="AE27" s="758"/>
      <c r="AF27" s="758"/>
      <c r="AG27" s="758"/>
      <c r="AH27" s="758"/>
      <c r="AI27" s="758"/>
    </row>
    <row r="28" spans="2:35" s="759" customFormat="1" ht="26.1" customHeight="1" x14ac:dyDescent="0.2">
      <c r="B28" s="770" t="s">
        <v>97</v>
      </c>
      <c r="C28" s="514">
        <v>23956.077078871404</v>
      </c>
      <c r="D28" s="514">
        <v>351.07464818290003</v>
      </c>
      <c r="E28" s="514">
        <v>812.85796580329998</v>
      </c>
      <c r="F28" s="514">
        <v>6079.8641825149989</v>
      </c>
      <c r="G28" s="514">
        <v>5439.9320936109989</v>
      </c>
      <c r="H28" s="514">
        <v>886.34009802499941</v>
      </c>
      <c r="I28" s="453">
        <v>5060.6493251909997</v>
      </c>
      <c r="J28" s="451">
        <v>5153.7779842700002</v>
      </c>
      <c r="K28" s="451">
        <v>5074.3526398049999</v>
      </c>
      <c r="L28" s="451">
        <v>18466.899742889997</v>
      </c>
      <c r="M28" s="451">
        <v>18307.921743629999</v>
      </c>
      <c r="N28" s="451">
        <v>16965.280786830001</v>
      </c>
      <c r="O28" s="451">
        <v>15290.269606411999</v>
      </c>
      <c r="P28" s="451">
        <v>14509.082178163999</v>
      </c>
      <c r="Q28" s="451">
        <v>10245.702472436999</v>
      </c>
      <c r="R28" s="451">
        <v>18397.299361211</v>
      </c>
      <c r="S28" s="525">
        <v>8314.6174011270014</v>
      </c>
      <c r="T28" s="619">
        <v>886.34009802499941</v>
      </c>
      <c r="U28" s="775" t="s">
        <v>94</v>
      </c>
      <c r="V28" s="758"/>
      <c r="W28" s="758"/>
      <c r="X28" s="758"/>
      <c r="Y28" s="758"/>
      <c r="Z28" s="758"/>
      <c r="AA28" s="758"/>
      <c r="AB28" s="758"/>
      <c r="AC28" s="758"/>
      <c r="AD28" s="758"/>
      <c r="AE28" s="758"/>
      <c r="AF28" s="758"/>
      <c r="AG28" s="758"/>
      <c r="AH28" s="758"/>
      <c r="AI28" s="758"/>
    </row>
    <row r="29" spans="2:35" s="759" customFormat="1" ht="26.1" customHeight="1" x14ac:dyDescent="0.2">
      <c r="B29" s="766" t="s">
        <v>188</v>
      </c>
      <c r="C29" s="514">
        <v>117534.41639856239</v>
      </c>
      <c r="D29" s="514">
        <v>108620.86809172256</v>
      </c>
      <c r="E29" s="514">
        <v>118483.39236883422</v>
      </c>
      <c r="F29" s="514">
        <v>132128.81402656101</v>
      </c>
      <c r="G29" s="514">
        <v>274322.59808426647</v>
      </c>
      <c r="H29" s="514">
        <v>518458.36864501698</v>
      </c>
      <c r="I29" s="453">
        <v>276667.6373544755</v>
      </c>
      <c r="J29" s="451">
        <v>278112.24089689541</v>
      </c>
      <c r="K29" s="451">
        <v>278384.58242549095</v>
      </c>
      <c r="L29" s="451">
        <v>491110.81671426405</v>
      </c>
      <c r="M29" s="451">
        <v>496591.17256711802</v>
      </c>
      <c r="N29" s="451">
        <v>505990.91016646498</v>
      </c>
      <c r="O29" s="451">
        <v>510533.5988487</v>
      </c>
      <c r="P29" s="451">
        <v>515737.77813701594</v>
      </c>
      <c r="Q29" s="451">
        <v>506072.11102345004</v>
      </c>
      <c r="R29" s="451">
        <v>510081.77710202802</v>
      </c>
      <c r="S29" s="525">
        <v>513252.37784734886</v>
      </c>
      <c r="T29" s="619">
        <v>518458.36864501698</v>
      </c>
      <c r="U29" s="775" t="s">
        <v>60</v>
      </c>
      <c r="V29" s="758"/>
      <c r="W29" s="758"/>
      <c r="X29" s="758"/>
      <c r="Y29" s="758"/>
      <c r="Z29" s="758"/>
      <c r="AA29" s="758"/>
      <c r="AB29" s="758"/>
      <c r="AC29" s="758"/>
      <c r="AD29" s="758"/>
      <c r="AE29" s="758"/>
      <c r="AF29" s="758"/>
      <c r="AG29" s="758"/>
      <c r="AH29" s="758"/>
      <c r="AI29" s="758"/>
    </row>
    <row r="30" spans="2:35" s="759" customFormat="1" ht="12" customHeight="1" x14ac:dyDescent="0.2">
      <c r="B30" s="767"/>
      <c r="C30" s="513"/>
      <c r="D30" s="513"/>
      <c r="E30" s="513"/>
      <c r="F30" s="513"/>
      <c r="G30" s="513"/>
      <c r="H30" s="513"/>
      <c r="I30" s="456"/>
      <c r="J30" s="454"/>
      <c r="K30" s="454"/>
      <c r="L30" s="454"/>
      <c r="M30" s="454"/>
      <c r="N30" s="454"/>
      <c r="O30" s="454"/>
      <c r="P30" s="454"/>
      <c r="Q30" s="454"/>
      <c r="R30" s="454"/>
      <c r="S30" s="522"/>
      <c r="T30" s="620"/>
      <c r="U30" s="776"/>
      <c r="V30" s="758"/>
      <c r="W30" s="758"/>
      <c r="X30" s="758"/>
      <c r="Y30" s="758"/>
      <c r="Z30" s="758"/>
      <c r="AA30" s="758"/>
      <c r="AB30" s="758"/>
      <c r="AC30" s="758"/>
      <c r="AD30" s="758"/>
      <c r="AE30" s="758"/>
      <c r="AF30" s="758"/>
      <c r="AG30" s="758"/>
      <c r="AH30" s="758"/>
      <c r="AI30" s="758"/>
    </row>
    <row r="31" spans="2:35" s="759" customFormat="1" ht="26.1" customHeight="1" x14ac:dyDescent="0.2">
      <c r="B31" s="769" t="s">
        <v>467</v>
      </c>
      <c r="C31" s="513">
        <v>104381.91822755203</v>
      </c>
      <c r="D31" s="513">
        <v>137553.45980396194</v>
      </c>
      <c r="E31" s="513">
        <v>229984.99087548541</v>
      </c>
      <c r="F31" s="513">
        <v>499023.19494870503</v>
      </c>
      <c r="G31" s="513">
        <v>818766.2518304059</v>
      </c>
      <c r="H31" s="513">
        <v>1329491.0940314685</v>
      </c>
      <c r="I31" s="456">
        <v>828489.3542831667</v>
      </c>
      <c r="J31" s="454">
        <v>854800.91103293595</v>
      </c>
      <c r="K31" s="454">
        <v>873658.81721672823</v>
      </c>
      <c r="L31" s="454">
        <v>1116647.8432458679</v>
      </c>
      <c r="M31" s="454">
        <v>1129585.0786504711</v>
      </c>
      <c r="N31" s="454">
        <v>1138345.1237136303</v>
      </c>
      <c r="O31" s="454">
        <v>1154218.0545668204</v>
      </c>
      <c r="P31" s="454">
        <v>1187264.8705562553</v>
      </c>
      <c r="Q31" s="454">
        <v>1210828.4465057247</v>
      </c>
      <c r="R31" s="454">
        <v>1221470.3177687442</v>
      </c>
      <c r="S31" s="522">
        <v>1279105.9656518081</v>
      </c>
      <c r="T31" s="620">
        <v>1329491.0940314685</v>
      </c>
      <c r="U31" s="773" t="s">
        <v>498</v>
      </c>
      <c r="V31" s="758"/>
      <c r="W31" s="758"/>
      <c r="X31" s="758"/>
      <c r="Y31" s="758"/>
      <c r="Z31" s="758"/>
      <c r="AA31" s="758"/>
      <c r="AB31" s="758"/>
      <c r="AC31" s="758"/>
      <c r="AD31" s="758"/>
      <c r="AE31" s="758"/>
      <c r="AF31" s="758"/>
      <c r="AG31" s="758"/>
      <c r="AH31" s="758"/>
      <c r="AI31" s="758"/>
    </row>
    <row r="32" spans="2:35" s="759" customFormat="1" ht="26.1" customHeight="1" x14ac:dyDescent="0.2">
      <c r="B32" s="766" t="s">
        <v>273</v>
      </c>
      <c r="C32" s="514">
        <v>78179.324360436294</v>
      </c>
      <c r="D32" s="514">
        <v>114947.13192750252</v>
      </c>
      <c r="E32" s="514">
        <v>202129.14443640359</v>
      </c>
      <c r="F32" s="514">
        <v>466894.34313655051</v>
      </c>
      <c r="G32" s="514">
        <v>724531.15146018402</v>
      </c>
      <c r="H32" s="514">
        <v>1210034.3735269767</v>
      </c>
      <c r="I32" s="695">
        <v>728681.22920818452</v>
      </c>
      <c r="J32" s="696">
        <v>754163.01518878387</v>
      </c>
      <c r="K32" s="696">
        <v>781665.65828755684</v>
      </c>
      <c r="L32" s="696">
        <v>987815.12454633648</v>
      </c>
      <c r="M32" s="696">
        <v>1038144.1475019398</v>
      </c>
      <c r="N32" s="696">
        <v>1007665.7783646188</v>
      </c>
      <c r="O32" s="696">
        <v>1054062.3845569501</v>
      </c>
      <c r="P32" s="696">
        <v>1086128.1152917054</v>
      </c>
      <c r="Q32" s="696">
        <v>1101014.4839060232</v>
      </c>
      <c r="R32" s="696">
        <v>1120960.5184855028</v>
      </c>
      <c r="S32" s="756">
        <v>1178775.833844088</v>
      </c>
      <c r="T32" s="889">
        <v>1210034.3735269767</v>
      </c>
      <c r="U32" s="775" t="s">
        <v>297</v>
      </c>
      <c r="V32" s="758"/>
      <c r="W32" s="758"/>
      <c r="X32" s="758"/>
      <c r="Y32" s="758"/>
      <c r="Z32" s="758"/>
      <c r="AA32" s="758"/>
      <c r="AB32" s="758"/>
      <c r="AC32" s="758"/>
      <c r="AD32" s="758"/>
      <c r="AE32" s="758"/>
      <c r="AF32" s="758"/>
      <c r="AG32" s="758"/>
      <c r="AH32" s="758"/>
      <c r="AI32" s="758"/>
    </row>
    <row r="33" spans="2:35" s="759" customFormat="1" ht="26.1" customHeight="1" x14ac:dyDescent="0.2">
      <c r="B33" s="766" t="s">
        <v>274</v>
      </c>
      <c r="C33" s="514">
        <v>0</v>
      </c>
      <c r="D33" s="514">
        <v>0</v>
      </c>
      <c r="E33" s="514">
        <v>0</v>
      </c>
      <c r="F33" s="514">
        <v>0</v>
      </c>
      <c r="G33" s="514">
        <v>163.93529000000001</v>
      </c>
      <c r="H33" s="514">
        <v>122.94900299999999</v>
      </c>
      <c r="I33" s="695">
        <v>163.93529000000001</v>
      </c>
      <c r="J33" s="696">
        <v>163.93529000000001</v>
      </c>
      <c r="K33" s="696">
        <v>143.44220300000001</v>
      </c>
      <c r="L33" s="696">
        <v>143.44220300000001</v>
      </c>
      <c r="M33" s="696">
        <v>143.44220300000001</v>
      </c>
      <c r="N33" s="696">
        <v>143.44220300000001</v>
      </c>
      <c r="O33" s="696">
        <v>143.44220300000001</v>
      </c>
      <c r="P33" s="696">
        <v>143.44220300000001</v>
      </c>
      <c r="Q33" s="696">
        <v>122.94900299999999</v>
      </c>
      <c r="R33" s="696">
        <v>122.94900299999999</v>
      </c>
      <c r="S33" s="756">
        <v>122.94900299999999</v>
      </c>
      <c r="T33" s="889">
        <v>122.94900299999999</v>
      </c>
      <c r="U33" s="775" t="s">
        <v>299</v>
      </c>
      <c r="V33" s="758"/>
      <c r="W33" s="758"/>
      <c r="X33" s="758"/>
      <c r="Y33" s="758"/>
      <c r="Z33" s="758"/>
      <c r="AA33" s="758"/>
      <c r="AB33" s="758"/>
      <c r="AC33" s="758"/>
      <c r="AD33" s="758"/>
      <c r="AE33" s="758"/>
      <c r="AF33" s="758"/>
      <c r="AG33" s="758"/>
      <c r="AH33" s="758"/>
      <c r="AI33" s="758"/>
    </row>
    <row r="34" spans="2:35" s="759" customFormat="1" ht="26.1" customHeight="1" x14ac:dyDescent="0.2">
      <c r="B34" s="766" t="s">
        <v>275</v>
      </c>
      <c r="C34" s="514">
        <v>0</v>
      </c>
      <c r="D34" s="514">
        <v>0</v>
      </c>
      <c r="E34" s="514">
        <v>0</v>
      </c>
      <c r="F34" s="514">
        <v>0</v>
      </c>
      <c r="G34" s="514">
        <v>0</v>
      </c>
      <c r="H34" s="514">
        <v>0</v>
      </c>
      <c r="I34" s="695">
        <v>0</v>
      </c>
      <c r="J34" s="696">
        <v>0</v>
      </c>
      <c r="K34" s="696">
        <v>0</v>
      </c>
      <c r="L34" s="696">
        <v>0</v>
      </c>
      <c r="M34" s="696">
        <v>0</v>
      </c>
      <c r="N34" s="696">
        <v>0</v>
      </c>
      <c r="O34" s="696">
        <v>0</v>
      </c>
      <c r="P34" s="696">
        <v>0</v>
      </c>
      <c r="Q34" s="696">
        <v>0</v>
      </c>
      <c r="R34" s="696">
        <v>0</v>
      </c>
      <c r="S34" s="756">
        <v>0</v>
      </c>
      <c r="T34" s="889">
        <v>0</v>
      </c>
      <c r="U34" s="775" t="s">
        <v>295</v>
      </c>
      <c r="V34" s="758"/>
      <c r="W34" s="758"/>
      <c r="X34" s="758"/>
      <c r="Y34" s="758"/>
      <c r="Z34" s="758"/>
      <c r="AA34" s="758"/>
      <c r="AB34" s="758"/>
      <c r="AC34" s="758"/>
      <c r="AD34" s="758"/>
      <c r="AE34" s="758"/>
      <c r="AF34" s="758"/>
      <c r="AG34" s="758"/>
      <c r="AH34" s="758"/>
      <c r="AI34" s="758"/>
    </row>
    <row r="35" spans="2:35" s="759" customFormat="1" ht="26.1" customHeight="1" x14ac:dyDescent="0.2">
      <c r="B35" s="766" t="s">
        <v>276</v>
      </c>
      <c r="C35" s="514">
        <v>0</v>
      </c>
      <c r="D35" s="514">
        <v>0</v>
      </c>
      <c r="E35" s="514">
        <v>0</v>
      </c>
      <c r="F35" s="514">
        <v>0</v>
      </c>
      <c r="G35" s="514">
        <v>0</v>
      </c>
      <c r="H35" s="514">
        <v>0</v>
      </c>
      <c r="I35" s="695">
        <v>0</v>
      </c>
      <c r="J35" s="696">
        <v>0</v>
      </c>
      <c r="K35" s="696">
        <v>0</v>
      </c>
      <c r="L35" s="696">
        <v>0</v>
      </c>
      <c r="M35" s="696">
        <v>0</v>
      </c>
      <c r="N35" s="696">
        <v>0</v>
      </c>
      <c r="O35" s="696">
        <v>0</v>
      </c>
      <c r="P35" s="696">
        <v>0</v>
      </c>
      <c r="Q35" s="696">
        <v>0</v>
      </c>
      <c r="R35" s="696">
        <v>0</v>
      </c>
      <c r="S35" s="756">
        <v>0</v>
      </c>
      <c r="T35" s="889">
        <v>0</v>
      </c>
      <c r="U35" s="775" t="s">
        <v>304</v>
      </c>
      <c r="V35" s="758"/>
      <c r="W35" s="758"/>
      <c r="X35" s="758"/>
      <c r="Y35" s="758"/>
      <c r="Z35" s="758"/>
      <c r="AA35" s="758"/>
      <c r="AB35" s="758"/>
      <c r="AC35" s="758"/>
      <c r="AD35" s="758"/>
      <c r="AE35" s="758"/>
      <c r="AF35" s="758"/>
      <c r="AG35" s="758"/>
      <c r="AH35" s="758"/>
      <c r="AI35" s="758"/>
    </row>
    <row r="36" spans="2:35" s="759" customFormat="1" ht="26.1" customHeight="1" x14ac:dyDescent="0.2">
      <c r="B36" s="766" t="s">
        <v>277</v>
      </c>
      <c r="C36" s="514">
        <v>0</v>
      </c>
      <c r="D36" s="514">
        <v>0</v>
      </c>
      <c r="E36" s="514">
        <v>0</v>
      </c>
      <c r="F36" s="514">
        <v>0</v>
      </c>
      <c r="G36" s="514">
        <v>0</v>
      </c>
      <c r="H36" s="514">
        <v>0</v>
      </c>
      <c r="I36" s="695">
        <v>0</v>
      </c>
      <c r="J36" s="696">
        <v>0</v>
      </c>
      <c r="K36" s="696">
        <v>0</v>
      </c>
      <c r="L36" s="696">
        <v>0</v>
      </c>
      <c r="M36" s="696">
        <v>0</v>
      </c>
      <c r="N36" s="696">
        <v>0</v>
      </c>
      <c r="O36" s="696">
        <v>0</v>
      </c>
      <c r="P36" s="696">
        <v>0</v>
      </c>
      <c r="Q36" s="696">
        <v>0</v>
      </c>
      <c r="R36" s="696">
        <v>0</v>
      </c>
      <c r="S36" s="756">
        <v>0</v>
      </c>
      <c r="T36" s="889">
        <v>0</v>
      </c>
      <c r="U36" s="775" t="s">
        <v>465</v>
      </c>
      <c r="V36" s="758"/>
      <c r="W36" s="758"/>
      <c r="X36" s="758"/>
      <c r="Y36" s="758"/>
      <c r="Z36" s="758"/>
      <c r="AA36" s="758"/>
      <c r="AB36" s="758"/>
      <c r="AC36" s="758"/>
      <c r="AD36" s="758"/>
      <c r="AE36" s="758"/>
      <c r="AF36" s="758"/>
      <c r="AG36" s="758"/>
      <c r="AH36" s="758"/>
      <c r="AI36" s="758"/>
    </row>
    <row r="37" spans="2:35" s="759" customFormat="1" ht="26.1" customHeight="1" x14ac:dyDescent="0.2">
      <c r="B37" s="766" t="s">
        <v>278</v>
      </c>
      <c r="C37" s="514">
        <v>1757.4735695300001</v>
      </c>
      <c r="D37" s="514">
        <v>708.02781529999993</v>
      </c>
      <c r="E37" s="514">
        <v>1367.6662469999999</v>
      </c>
      <c r="F37" s="514">
        <v>3492.0218709999999</v>
      </c>
      <c r="G37" s="514">
        <v>801.33376900003827</v>
      </c>
      <c r="H37" s="514">
        <v>701.50390400000015</v>
      </c>
      <c r="I37" s="695">
        <v>696.37645500003816</v>
      </c>
      <c r="J37" s="696">
        <v>877.75147100003824</v>
      </c>
      <c r="K37" s="696">
        <v>849.12715400003822</v>
      </c>
      <c r="L37" s="696">
        <v>823.16879000003826</v>
      </c>
      <c r="M37" s="696">
        <v>799.37712300003818</v>
      </c>
      <c r="N37" s="696">
        <v>764.29447200003824</v>
      </c>
      <c r="O37" s="696">
        <v>743.12813900003812</v>
      </c>
      <c r="P37" s="696">
        <v>711.33647200000007</v>
      </c>
      <c r="Q37" s="696">
        <v>689.544805</v>
      </c>
      <c r="R37" s="696">
        <v>656.42018800000005</v>
      </c>
      <c r="S37" s="756">
        <v>629.29522099999997</v>
      </c>
      <c r="T37" s="889">
        <v>701.50390400000015</v>
      </c>
      <c r="U37" s="775" t="s">
        <v>314</v>
      </c>
      <c r="V37" s="758"/>
      <c r="W37" s="758"/>
      <c r="X37" s="758"/>
      <c r="Y37" s="758"/>
      <c r="Z37" s="758"/>
      <c r="AA37" s="758"/>
      <c r="AB37" s="758"/>
      <c r="AC37" s="758"/>
      <c r="AD37" s="758"/>
      <c r="AE37" s="758"/>
      <c r="AF37" s="758"/>
      <c r="AG37" s="758"/>
      <c r="AH37" s="758"/>
      <c r="AI37" s="758"/>
    </row>
    <row r="38" spans="2:35" s="759" customFormat="1" ht="26.1" customHeight="1" x14ac:dyDescent="0.2">
      <c r="B38" s="766" t="s">
        <v>286</v>
      </c>
      <c r="C38" s="514">
        <v>0</v>
      </c>
      <c r="D38" s="514">
        <v>3.2387220400000003</v>
      </c>
      <c r="E38" s="514">
        <v>8.8999999999999996E-2</v>
      </c>
      <c r="F38" s="514">
        <v>0.168714</v>
      </c>
      <c r="G38" s="514">
        <v>0.27641378</v>
      </c>
      <c r="H38" s="514">
        <v>8.4900000000000003E-2</v>
      </c>
      <c r="I38" s="695">
        <v>3.5950000000000003E-2</v>
      </c>
      <c r="J38" s="696">
        <v>3.59500000076294E-2</v>
      </c>
      <c r="K38" s="696">
        <v>3.5949999992370606E-2</v>
      </c>
      <c r="L38" s="696">
        <v>3.5950000022888194E-2</v>
      </c>
      <c r="M38" s="696">
        <v>26.291492999999999</v>
      </c>
      <c r="N38" s="696">
        <v>26.291492999999999</v>
      </c>
      <c r="O38" s="696">
        <v>8.929999999999999E-2</v>
      </c>
      <c r="P38" s="696">
        <v>8.929999999999999E-2</v>
      </c>
      <c r="Q38" s="696">
        <v>11.45457094</v>
      </c>
      <c r="R38" s="696">
        <v>11.45457094</v>
      </c>
      <c r="S38" s="756">
        <v>11.45457094</v>
      </c>
      <c r="T38" s="889">
        <v>8.4900000000000003E-2</v>
      </c>
      <c r="U38" s="775" t="s">
        <v>296</v>
      </c>
      <c r="V38" s="758"/>
      <c r="W38" s="758"/>
      <c r="X38" s="758"/>
      <c r="Y38" s="758"/>
      <c r="Z38" s="758"/>
      <c r="AA38" s="758"/>
      <c r="AB38" s="758"/>
      <c r="AC38" s="758"/>
      <c r="AD38" s="758"/>
      <c r="AE38" s="758"/>
      <c r="AF38" s="758"/>
      <c r="AG38" s="758"/>
      <c r="AH38" s="758"/>
      <c r="AI38" s="758"/>
    </row>
    <row r="39" spans="2:35" s="759" customFormat="1" ht="26.1" customHeight="1" x14ac:dyDescent="0.2">
      <c r="B39" s="766" t="s">
        <v>279</v>
      </c>
      <c r="C39" s="514">
        <v>24445.120297585723</v>
      </c>
      <c r="D39" s="514">
        <v>21895.061339119427</v>
      </c>
      <c r="E39" s="514">
        <v>26488.091192081833</v>
      </c>
      <c r="F39" s="514">
        <v>28636.661227154487</v>
      </c>
      <c r="G39" s="514">
        <v>93269.554897441776</v>
      </c>
      <c r="H39" s="514">
        <v>118632.182697492</v>
      </c>
      <c r="I39" s="695">
        <v>98947.777379982086</v>
      </c>
      <c r="J39" s="696">
        <v>99596.173133151955</v>
      </c>
      <c r="K39" s="696">
        <v>91000.55362217137</v>
      </c>
      <c r="L39" s="696">
        <v>127866.07175653138</v>
      </c>
      <c r="M39" s="696">
        <v>90471.820329531387</v>
      </c>
      <c r="N39" s="696">
        <v>129745.31718101139</v>
      </c>
      <c r="O39" s="696">
        <v>99269.010367869996</v>
      </c>
      <c r="P39" s="696">
        <v>100281.88728955</v>
      </c>
      <c r="Q39" s="696">
        <v>108990.01422076135</v>
      </c>
      <c r="R39" s="696">
        <v>99718.975521301356</v>
      </c>
      <c r="S39" s="756">
        <v>99566.433012779991</v>
      </c>
      <c r="T39" s="889">
        <v>118632.182697492</v>
      </c>
      <c r="U39" s="775" t="s">
        <v>300</v>
      </c>
      <c r="V39" s="758"/>
      <c r="W39" s="758"/>
      <c r="X39" s="758"/>
      <c r="Y39" s="758"/>
      <c r="Z39" s="758"/>
      <c r="AA39" s="758"/>
      <c r="AB39" s="758"/>
      <c r="AC39" s="758"/>
      <c r="AD39" s="758"/>
      <c r="AE39" s="758"/>
      <c r="AF39" s="758"/>
      <c r="AG39" s="758"/>
      <c r="AH39" s="758"/>
      <c r="AI39" s="758"/>
    </row>
    <row r="40" spans="2:35" s="759" customFormat="1" ht="12" customHeight="1" x14ac:dyDescent="0.2">
      <c r="B40" s="766"/>
      <c r="C40" s="514"/>
      <c r="D40" s="514"/>
      <c r="E40" s="514"/>
      <c r="F40" s="514"/>
      <c r="G40" s="514"/>
      <c r="H40" s="514"/>
      <c r="I40" s="695"/>
      <c r="J40" s="696"/>
      <c r="K40" s="696"/>
      <c r="L40" s="696"/>
      <c r="M40" s="696"/>
      <c r="N40" s="696"/>
      <c r="O40" s="696"/>
      <c r="P40" s="696"/>
      <c r="Q40" s="696"/>
      <c r="R40" s="696"/>
      <c r="S40" s="756"/>
      <c r="T40" s="889"/>
      <c r="U40" s="775"/>
      <c r="V40" s="758"/>
      <c r="W40" s="758"/>
      <c r="X40" s="758"/>
      <c r="Y40" s="758"/>
      <c r="Z40" s="758"/>
      <c r="AA40" s="758"/>
      <c r="AB40" s="758"/>
      <c r="AC40" s="758"/>
      <c r="AD40" s="758"/>
      <c r="AE40" s="758"/>
      <c r="AF40" s="758"/>
      <c r="AG40" s="758"/>
      <c r="AH40" s="758"/>
      <c r="AI40" s="758"/>
    </row>
    <row r="41" spans="2:35" s="759" customFormat="1" ht="26.1" customHeight="1" x14ac:dyDescent="0.2">
      <c r="B41" s="769" t="s">
        <v>706</v>
      </c>
      <c r="C41" s="514">
        <v>4202.9126835503002</v>
      </c>
      <c r="D41" s="514">
        <v>6625.7736694318446</v>
      </c>
      <c r="E41" s="514">
        <v>12843.079033346505</v>
      </c>
      <c r="F41" s="514">
        <v>18490.837147918242</v>
      </c>
      <c r="G41" s="514">
        <v>28970.142926684872</v>
      </c>
      <c r="H41" s="514">
        <v>68268.280080860888</v>
      </c>
      <c r="I41" s="621">
        <v>29447.902547787955</v>
      </c>
      <c r="J41" s="622">
        <v>31791.014175415141</v>
      </c>
      <c r="K41" s="622">
        <v>35128.992851732088</v>
      </c>
      <c r="L41" s="622">
        <v>39260.461883386124</v>
      </c>
      <c r="M41" s="622">
        <v>40844.721436099113</v>
      </c>
      <c r="N41" s="622">
        <v>44922.278798397085</v>
      </c>
      <c r="O41" s="622">
        <v>47915.250731797976</v>
      </c>
      <c r="P41" s="622">
        <v>51725.134375736881</v>
      </c>
      <c r="Q41" s="622">
        <v>55506.450912874017</v>
      </c>
      <c r="R41" s="622">
        <v>59578.264644985982</v>
      </c>
      <c r="S41" s="623">
        <v>63498.67983215498</v>
      </c>
      <c r="T41" s="890">
        <v>68268.280080860888</v>
      </c>
      <c r="U41" s="773" t="s">
        <v>707</v>
      </c>
      <c r="V41" s="758"/>
      <c r="W41" s="758"/>
      <c r="X41" s="758"/>
      <c r="Y41" s="758"/>
      <c r="Z41" s="758"/>
      <c r="AA41" s="758"/>
      <c r="AB41" s="758"/>
      <c r="AC41" s="758"/>
      <c r="AD41" s="758"/>
      <c r="AE41" s="758"/>
      <c r="AF41" s="758"/>
      <c r="AG41" s="758"/>
      <c r="AH41" s="758"/>
      <c r="AI41" s="758"/>
    </row>
    <row r="42" spans="2:35" s="759" customFormat="1" ht="26.1" customHeight="1" x14ac:dyDescent="0.2">
      <c r="B42" s="766" t="s">
        <v>189</v>
      </c>
      <c r="C42" s="514">
        <v>0</v>
      </c>
      <c r="D42" s="514">
        <v>0</v>
      </c>
      <c r="E42" s="514">
        <v>0</v>
      </c>
      <c r="F42" s="514">
        <v>0</v>
      </c>
      <c r="G42" s="514">
        <v>0</v>
      </c>
      <c r="H42" s="514">
        <v>0</v>
      </c>
      <c r="I42" s="695">
        <v>0</v>
      </c>
      <c r="J42" s="696">
        <v>0</v>
      </c>
      <c r="K42" s="696">
        <v>0</v>
      </c>
      <c r="L42" s="696">
        <v>0</v>
      </c>
      <c r="M42" s="696">
        <v>0</v>
      </c>
      <c r="N42" s="696">
        <v>0</v>
      </c>
      <c r="O42" s="696">
        <v>0</v>
      </c>
      <c r="P42" s="696">
        <v>0</v>
      </c>
      <c r="Q42" s="696">
        <v>0</v>
      </c>
      <c r="R42" s="696">
        <v>0</v>
      </c>
      <c r="S42" s="756">
        <v>0</v>
      </c>
      <c r="T42" s="889">
        <v>0</v>
      </c>
      <c r="U42" s="775" t="s">
        <v>59</v>
      </c>
      <c r="V42" s="758"/>
      <c r="W42" s="758"/>
      <c r="X42" s="758"/>
      <c r="Y42" s="758"/>
      <c r="Z42" s="758"/>
      <c r="AA42" s="758"/>
      <c r="AB42" s="758"/>
      <c r="AC42" s="758"/>
      <c r="AD42" s="758"/>
      <c r="AE42" s="758"/>
      <c r="AF42" s="758"/>
      <c r="AG42" s="758"/>
      <c r="AH42" s="758"/>
      <c r="AI42" s="758"/>
    </row>
    <row r="43" spans="2:35" s="759" customFormat="1" ht="26.1" customHeight="1" x14ac:dyDescent="0.2">
      <c r="B43" s="766" t="s">
        <v>313</v>
      </c>
      <c r="C43" s="514">
        <v>4163.5772701449996</v>
      </c>
      <c r="D43" s="514">
        <v>6614.1464713520027</v>
      </c>
      <c r="E43" s="514">
        <v>12820.613245223007</v>
      </c>
      <c r="F43" s="514">
        <v>18412.015577775019</v>
      </c>
      <c r="G43" s="514">
        <v>28904.580625821873</v>
      </c>
      <c r="H43" s="514">
        <v>68052.688744436891</v>
      </c>
      <c r="I43" s="695">
        <v>29403.574786442954</v>
      </c>
      <c r="J43" s="696">
        <v>31690.94102127614</v>
      </c>
      <c r="K43" s="696">
        <v>34962.810627338091</v>
      </c>
      <c r="L43" s="696">
        <v>39118.978704575122</v>
      </c>
      <c r="M43" s="696">
        <v>40680.409552332108</v>
      </c>
      <c r="N43" s="696">
        <v>44749.487976006087</v>
      </c>
      <c r="O43" s="696">
        <v>47672.718112843977</v>
      </c>
      <c r="P43" s="696">
        <v>51525.560476300881</v>
      </c>
      <c r="Q43" s="696">
        <v>55312.638997545015</v>
      </c>
      <c r="R43" s="696">
        <v>59369.91873926398</v>
      </c>
      <c r="S43" s="756">
        <v>63283.976631575977</v>
      </c>
      <c r="T43" s="889">
        <v>68052.688744436891</v>
      </c>
      <c r="U43" s="775" t="s">
        <v>11</v>
      </c>
      <c r="V43" s="758"/>
      <c r="W43" s="758"/>
      <c r="X43" s="758"/>
      <c r="Y43" s="758"/>
      <c r="Z43" s="758"/>
      <c r="AA43" s="758"/>
      <c r="AB43" s="758"/>
      <c r="AC43" s="758"/>
      <c r="AD43" s="758"/>
      <c r="AE43" s="758"/>
      <c r="AF43" s="758"/>
      <c r="AG43" s="758"/>
      <c r="AH43" s="758"/>
      <c r="AI43" s="758"/>
    </row>
    <row r="44" spans="2:35" s="759" customFormat="1" ht="26.1" customHeight="1" x14ac:dyDescent="0.2">
      <c r="B44" s="766" t="s">
        <v>97</v>
      </c>
      <c r="C44" s="514">
        <v>0</v>
      </c>
      <c r="D44" s="514">
        <v>0</v>
      </c>
      <c r="E44" s="514">
        <v>0</v>
      </c>
      <c r="F44" s="514">
        <v>0</v>
      </c>
      <c r="G44" s="514">
        <v>0</v>
      </c>
      <c r="H44" s="514">
        <v>0</v>
      </c>
      <c r="I44" s="695">
        <v>0</v>
      </c>
      <c r="J44" s="696">
        <v>0</v>
      </c>
      <c r="K44" s="696">
        <v>0</v>
      </c>
      <c r="L44" s="696">
        <v>0</v>
      </c>
      <c r="M44" s="696">
        <v>0</v>
      </c>
      <c r="N44" s="696">
        <v>0</v>
      </c>
      <c r="O44" s="696">
        <v>0</v>
      </c>
      <c r="P44" s="696">
        <v>0</v>
      </c>
      <c r="Q44" s="696">
        <v>0</v>
      </c>
      <c r="R44" s="696">
        <v>0</v>
      </c>
      <c r="S44" s="756">
        <v>0</v>
      </c>
      <c r="T44" s="889">
        <v>0</v>
      </c>
      <c r="U44" s="775" t="s">
        <v>94</v>
      </c>
      <c r="V44" s="758"/>
      <c r="W44" s="758"/>
      <c r="X44" s="758"/>
      <c r="Y44" s="758"/>
      <c r="Z44" s="758"/>
      <c r="AA44" s="758"/>
      <c r="AB44" s="758"/>
      <c r="AC44" s="758"/>
      <c r="AD44" s="758"/>
      <c r="AE44" s="758"/>
      <c r="AF44" s="758"/>
      <c r="AG44" s="758"/>
      <c r="AH44" s="758"/>
      <c r="AI44" s="758"/>
    </row>
    <row r="45" spans="2:35" s="759" customFormat="1" ht="26.1" customHeight="1" x14ac:dyDescent="0.2">
      <c r="B45" s="766" t="s">
        <v>188</v>
      </c>
      <c r="C45" s="514">
        <v>39.335413405301061</v>
      </c>
      <c r="D45" s="514">
        <v>11.627198079842106</v>
      </c>
      <c r="E45" s="514">
        <v>22.465788123497425</v>
      </c>
      <c r="F45" s="514">
        <v>78.821570143224122</v>
      </c>
      <c r="G45" s="514">
        <v>65.562300863000004</v>
      </c>
      <c r="H45" s="514">
        <v>215.5913364240001</v>
      </c>
      <c r="I45" s="695">
        <v>44.327761344999992</v>
      </c>
      <c r="J45" s="696">
        <v>100.07315413899998</v>
      </c>
      <c r="K45" s="696">
        <v>166.182224394</v>
      </c>
      <c r="L45" s="696">
        <v>141.48317881099999</v>
      </c>
      <c r="M45" s="696">
        <v>164.31188376700189</v>
      </c>
      <c r="N45" s="696">
        <v>172.79082239100001</v>
      </c>
      <c r="O45" s="696">
        <v>242.53261895400013</v>
      </c>
      <c r="P45" s="696">
        <v>199.57389943600009</v>
      </c>
      <c r="Q45" s="696">
        <v>193.81191532900004</v>
      </c>
      <c r="R45" s="696">
        <v>208.34590572200005</v>
      </c>
      <c r="S45" s="756">
        <v>214.703200579</v>
      </c>
      <c r="T45" s="889">
        <v>215.5913364240001</v>
      </c>
      <c r="U45" s="775" t="s">
        <v>60</v>
      </c>
      <c r="V45" s="758"/>
      <c r="W45" s="758"/>
      <c r="X45" s="758"/>
      <c r="Y45" s="758"/>
      <c r="Z45" s="758"/>
      <c r="AA45" s="758"/>
      <c r="AB45" s="758"/>
      <c r="AC45" s="758"/>
      <c r="AD45" s="758"/>
      <c r="AE45" s="758"/>
      <c r="AF45" s="758"/>
      <c r="AG45" s="758"/>
      <c r="AH45" s="758"/>
      <c r="AI45" s="758"/>
    </row>
    <row r="46" spans="2:35" s="759" customFormat="1" ht="12" customHeight="1" x14ac:dyDescent="0.2">
      <c r="B46" s="767"/>
      <c r="C46" s="513"/>
      <c r="D46" s="513"/>
      <c r="E46" s="513"/>
      <c r="F46" s="513"/>
      <c r="G46" s="513"/>
      <c r="H46" s="513"/>
      <c r="I46" s="456"/>
      <c r="J46" s="454"/>
      <c r="K46" s="454"/>
      <c r="L46" s="454"/>
      <c r="M46" s="454"/>
      <c r="N46" s="454"/>
      <c r="O46" s="454"/>
      <c r="P46" s="454"/>
      <c r="Q46" s="454"/>
      <c r="R46" s="454"/>
      <c r="S46" s="522"/>
      <c r="T46" s="620"/>
      <c r="U46" s="776"/>
      <c r="V46" s="758"/>
      <c r="W46" s="758"/>
      <c r="X46" s="758"/>
      <c r="Y46" s="758"/>
      <c r="Z46" s="758"/>
      <c r="AA46" s="758"/>
      <c r="AB46" s="758"/>
      <c r="AC46" s="758"/>
      <c r="AD46" s="758"/>
      <c r="AE46" s="758"/>
      <c r="AF46" s="758"/>
      <c r="AG46" s="758"/>
      <c r="AH46" s="758"/>
      <c r="AI46" s="758"/>
    </row>
    <row r="47" spans="2:35" s="759" customFormat="1" ht="26.1" customHeight="1" x14ac:dyDescent="0.2">
      <c r="B47" s="767" t="s">
        <v>638</v>
      </c>
      <c r="C47" s="513">
        <v>379782.58846239059</v>
      </c>
      <c r="D47" s="513">
        <v>417048.75345873385</v>
      </c>
      <c r="E47" s="513">
        <v>597124.57881729957</v>
      </c>
      <c r="F47" s="513">
        <v>977522.48257568269</v>
      </c>
      <c r="G47" s="513">
        <v>1522555.4442973416</v>
      </c>
      <c r="H47" s="513">
        <v>2817155.5193553623</v>
      </c>
      <c r="I47" s="456">
        <v>1583681.7238653351</v>
      </c>
      <c r="J47" s="454">
        <v>1652893.9532511348</v>
      </c>
      <c r="K47" s="454">
        <v>1719987.420263761</v>
      </c>
      <c r="L47" s="454">
        <v>2306463.0380381979</v>
      </c>
      <c r="M47" s="454">
        <v>2340615.0048068259</v>
      </c>
      <c r="N47" s="454">
        <v>2376759.039495267</v>
      </c>
      <c r="O47" s="454">
        <v>2437849.7010557754</v>
      </c>
      <c r="P47" s="454">
        <v>2542973.8656899943</v>
      </c>
      <c r="Q47" s="454">
        <v>2586279.1142252339</v>
      </c>
      <c r="R47" s="454">
        <v>2610398.9242334543</v>
      </c>
      <c r="S47" s="454">
        <v>2729277.929565222</v>
      </c>
      <c r="T47" s="454">
        <v>2817155.5193553623</v>
      </c>
      <c r="U47" s="776" t="s">
        <v>298</v>
      </c>
      <c r="V47" s="758"/>
      <c r="W47" s="758"/>
      <c r="X47" s="758"/>
      <c r="Y47" s="758"/>
      <c r="Z47" s="758"/>
      <c r="AA47" s="758"/>
      <c r="AB47" s="758"/>
      <c r="AC47" s="758"/>
      <c r="AD47" s="758"/>
      <c r="AE47" s="758"/>
      <c r="AF47" s="758"/>
      <c r="AG47" s="758"/>
      <c r="AH47" s="758"/>
      <c r="AI47" s="758"/>
    </row>
    <row r="48" spans="2:35" s="759" customFormat="1" ht="24.75" customHeight="1" thickBot="1" x14ac:dyDescent="0.25">
      <c r="B48" s="771"/>
      <c r="C48" s="761"/>
      <c r="D48" s="761"/>
      <c r="E48" s="761"/>
      <c r="F48" s="762"/>
      <c r="G48" s="762"/>
      <c r="H48" s="762"/>
      <c r="I48" s="627"/>
      <c r="J48" s="628"/>
      <c r="K48" s="628"/>
      <c r="L48" s="628"/>
      <c r="M48" s="628"/>
      <c r="N48" s="628"/>
      <c r="O48" s="628"/>
      <c r="P48" s="628"/>
      <c r="Q48" s="628"/>
      <c r="R48" s="628"/>
      <c r="S48" s="630"/>
      <c r="T48" s="783"/>
      <c r="U48" s="779"/>
      <c r="V48" s="758"/>
      <c r="W48" s="758"/>
      <c r="X48" s="758"/>
      <c r="Y48" s="758"/>
      <c r="Z48" s="758"/>
      <c r="AA48" s="758"/>
      <c r="AB48" s="758"/>
      <c r="AC48" s="758"/>
      <c r="AD48" s="758"/>
      <c r="AE48" s="758"/>
      <c r="AF48" s="758"/>
      <c r="AG48" s="758"/>
      <c r="AH48" s="758"/>
      <c r="AI48" s="758"/>
    </row>
    <row r="49" spans="2:35" s="750" customFormat="1" ht="24.75" customHeight="1" thickTop="1" x14ac:dyDescent="0.2">
      <c r="B49" s="765"/>
      <c r="C49" s="393"/>
      <c r="D49" s="393"/>
      <c r="E49" s="393"/>
      <c r="F49" s="393"/>
      <c r="G49" s="393"/>
      <c r="H49" s="393"/>
      <c r="I49" s="555"/>
      <c r="J49" s="523"/>
      <c r="K49" s="523"/>
      <c r="L49" s="523"/>
      <c r="M49" s="523"/>
      <c r="N49" s="523"/>
      <c r="O49" s="523"/>
      <c r="P49" s="523"/>
      <c r="Q49" s="523"/>
      <c r="R49" s="523"/>
      <c r="S49" s="610"/>
      <c r="T49" s="224"/>
      <c r="U49" s="774"/>
      <c r="V49" s="758"/>
      <c r="W49" s="758"/>
      <c r="X49" s="758"/>
      <c r="Y49" s="758"/>
      <c r="Z49" s="758"/>
      <c r="AA49" s="758"/>
      <c r="AB49" s="758"/>
      <c r="AC49" s="758"/>
      <c r="AD49" s="758"/>
      <c r="AE49" s="758"/>
      <c r="AF49" s="758"/>
      <c r="AG49" s="758"/>
      <c r="AH49" s="758"/>
      <c r="AI49" s="758"/>
    </row>
    <row r="50" spans="2:35" s="759" customFormat="1" ht="26.1" customHeight="1" x14ac:dyDescent="0.2">
      <c r="B50" s="769" t="s">
        <v>639</v>
      </c>
      <c r="C50" s="416"/>
      <c r="D50" s="416"/>
      <c r="E50" s="416"/>
      <c r="F50" s="416"/>
      <c r="G50" s="416"/>
      <c r="H50" s="416"/>
      <c r="I50" s="553"/>
      <c r="J50" s="520"/>
      <c r="K50" s="520"/>
      <c r="L50" s="520"/>
      <c r="M50" s="520"/>
      <c r="N50" s="520"/>
      <c r="O50" s="520"/>
      <c r="P50" s="520"/>
      <c r="Q50" s="520"/>
      <c r="R50" s="520"/>
      <c r="S50" s="609"/>
      <c r="T50" s="519"/>
      <c r="U50" s="773" t="s">
        <v>328</v>
      </c>
      <c r="V50" s="758"/>
      <c r="W50" s="758"/>
      <c r="X50" s="758"/>
      <c r="Y50" s="758"/>
      <c r="Z50" s="758"/>
      <c r="AA50" s="758"/>
      <c r="AB50" s="758"/>
      <c r="AC50" s="758"/>
      <c r="AD50" s="758"/>
      <c r="AE50" s="758"/>
      <c r="AF50" s="758"/>
      <c r="AG50" s="758"/>
      <c r="AH50" s="758"/>
      <c r="AI50" s="758"/>
    </row>
    <row r="51" spans="2:35" s="759" customFormat="1" ht="12" customHeight="1" x14ac:dyDescent="0.2">
      <c r="B51" s="767"/>
      <c r="C51" s="416"/>
      <c r="D51" s="416"/>
      <c r="E51" s="416"/>
      <c r="F51" s="416"/>
      <c r="G51" s="416"/>
      <c r="H51" s="416"/>
      <c r="I51" s="553"/>
      <c r="J51" s="520"/>
      <c r="K51" s="520"/>
      <c r="L51" s="520"/>
      <c r="M51" s="520"/>
      <c r="N51" s="520"/>
      <c r="O51" s="520"/>
      <c r="P51" s="520"/>
      <c r="Q51" s="520"/>
      <c r="R51" s="520"/>
      <c r="S51" s="609"/>
      <c r="T51" s="519"/>
      <c r="U51" s="776"/>
      <c r="V51" s="758"/>
      <c r="W51" s="758"/>
      <c r="X51" s="758"/>
      <c r="Y51" s="758"/>
      <c r="Z51" s="758"/>
      <c r="AA51" s="758"/>
      <c r="AB51" s="758"/>
      <c r="AC51" s="758"/>
      <c r="AD51" s="758"/>
      <c r="AE51" s="758"/>
      <c r="AF51" s="758"/>
      <c r="AG51" s="758"/>
      <c r="AH51" s="758"/>
      <c r="AI51" s="758"/>
    </row>
    <row r="52" spans="2:35" s="759" customFormat="1" ht="26.1" customHeight="1" x14ac:dyDescent="0.2">
      <c r="B52" s="765" t="s">
        <v>839</v>
      </c>
      <c r="C52" s="416"/>
      <c r="D52" s="416"/>
      <c r="E52" s="416"/>
      <c r="F52" s="416"/>
      <c r="G52" s="416"/>
      <c r="H52" s="416"/>
      <c r="I52" s="553"/>
      <c r="J52" s="520"/>
      <c r="K52" s="520"/>
      <c r="L52" s="520"/>
      <c r="M52" s="520"/>
      <c r="N52" s="520"/>
      <c r="O52" s="520"/>
      <c r="P52" s="520"/>
      <c r="Q52" s="520"/>
      <c r="R52" s="520"/>
      <c r="S52" s="609"/>
      <c r="T52" s="519"/>
      <c r="U52" s="773" t="s">
        <v>844</v>
      </c>
      <c r="V52" s="758"/>
      <c r="W52" s="758"/>
      <c r="X52" s="758"/>
      <c r="Y52" s="758"/>
      <c r="Z52" s="758"/>
      <c r="AA52" s="758"/>
      <c r="AB52" s="758"/>
      <c r="AC52" s="758"/>
      <c r="AD52" s="758"/>
      <c r="AE52" s="758"/>
      <c r="AF52" s="758"/>
      <c r="AG52" s="758"/>
      <c r="AH52" s="758"/>
      <c r="AI52" s="758"/>
    </row>
    <row r="53" spans="2:35" s="759" customFormat="1" ht="12" customHeight="1" x14ac:dyDescent="0.2">
      <c r="B53" s="765"/>
      <c r="C53" s="416"/>
      <c r="D53" s="416"/>
      <c r="E53" s="416"/>
      <c r="F53" s="416"/>
      <c r="G53" s="416"/>
      <c r="H53" s="416"/>
      <c r="I53" s="553"/>
      <c r="J53" s="520"/>
      <c r="K53" s="520"/>
      <c r="L53" s="520"/>
      <c r="M53" s="520"/>
      <c r="N53" s="520"/>
      <c r="O53" s="520"/>
      <c r="P53" s="520"/>
      <c r="Q53" s="520"/>
      <c r="R53" s="520"/>
      <c r="S53" s="609"/>
      <c r="T53" s="519"/>
      <c r="U53" s="776"/>
      <c r="V53" s="758"/>
      <c r="W53" s="758"/>
      <c r="X53" s="758"/>
      <c r="Y53" s="758"/>
      <c r="Z53" s="758"/>
      <c r="AA53" s="758"/>
      <c r="AB53" s="758"/>
      <c r="AC53" s="758"/>
      <c r="AD53" s="758"/>
      <c r="AE53" s="758"/>
      <c r="AF53" s="758"/>
      <c r="AG53" s="758"/>
      <c r="AH53" s="758"/>
      <c r="AI53" s="758"/>
    </row>
    <row r="54" spans="2:35" s="750" customFormat="1" ht="26.1" customHeight="1" x14ac:dyDescent="0.2">
      <c r="B54" s="766" t="s">
        <v>192</v>
      </c>
      <c r="C54" s="763">
        <v>6.3867354274303378E-3</v>
      </c>
      <c r="D54" s="763">
        <v>5.3209193776749047E-3</v>
      </c>
      <c r="E54" s="763">
        <v>6.5417280322671318E-3</v>
      </c>
      <c r="F54" s="763">
        <v>5.9160378664975611E-3</v>
      </c>
      <c r="G54" s="763">
        <v>4.2501598895016209E-2</v>
      </c>
      <c r="H54" s="763">
        <v>0.12450407619233557</v>
      </c>
      <c r="I54" s="1100">
        <v>5.891672484340621E-2</v>
      </c>
      <c r="J54" s="1101">
        <v>6.9263859022655846E-2</v>
      </c>
      <c r="K54" s="1101">
        <v>8.0176639252463072E-2</v>
      </c>
      <c r="L54" s="1101">
        <v>8.9718330500131588E-2</v>
      </c>
      <c r="M54" s="1101">
        <v>9.3918114391403837E-2</v>
      </c>
      <c r="N54" s="1101">
        <v>0.10154057774086865</v>
      </c>
      <c r="O54" s="1101">
        <v>0.1077376792376549</v>
      </c>
      <c r="P54" s="1101">
        <v>0.10786477459256456</v>
      </c>
      <c r="Q54" s="1101">
        <v>0.11449278068161875</v>
      </c>
      <c r="R54" s="1101">
        <v>0.11822609594296096</v>
      </c>
      <c r="S54" s="1102">
        <v>0.11865806522916994</v>
      </c>
      <c r="T54" s="1103">
        <v>0.12450407619233557</v>
      </c>
      <c r="U54" s="775" t="s">
        <v>193</v>
      </c>
      <c r="V54" s="758"/>
      <c r="W54" s="758"/>
      <c r="X54" s="758"/>
      <c r="Y54" s="758"/>
      <c r="Z54" s="758"/>
      <c r="AA54" s="758"/>
      <c r="AB54" s="758"/>
      <c r="AC54" s="758"/>
      <c r="AD54" s="758"/>
      <c r="AE54" s="758"/>
      <c r="AF54" s="758"/>
      <c r="AG54" s="758"/>
      <c r="AH54" s="758"/>
      <c r="AI54" s="758"/>
    </row>
    <row r="55" spans="2:35" s="750" customFormat="1" ht="26.1" customHeight="1" x14ac:dyDescent="0.2">
      <c r="B55" s="766" t="s">
        <v>42</v>
      </c>
      <c r="C55" s="763">
        <v>0.25963574323704464</v>
      </c>
      <c r="D55" s="763">
        <v>0.23039571518412932</v>
      </c>
      <c r="E55" s="763">
        <v>0.21626946774919995</v>
      </c>
      <c r="F55" s="763">
        <v>0.1707863139591437</v>
      </c>
      <c r="G55" s="763">
        <v>0.15444739851216524</v>
      </c>
      <c r="H55" s="763">
        <v>0.12944763046729632</v>
      </c>
      <c r="I55" s="1100">
        <v>0.15204904839586428</v>
      </c>
      <c r="J55" s="1101">
        <v>0.14936626173163497</v>
      </c>
      <c r="K55" s="1101">
        <v>0.14320183861711863</v>
      </c>
      <c r="L55" s="1101">
        <v>0.14336785289193929</v>
      </c>
      <c r="M55" s="1101">
        <v>0.14161397055965708</v>
      </c>
      <c r="N55" s="1101">
        <v>0.14208486869878137</v>
      </c>
      <c r="O55" s="1101">
        <v>0.14016025542642882</v>
      </c>
      <c r="P55" s="1101">
        <v>0.13367549349383753</v>
      </c>
      <c r="Q55" s="1101">
        <v>0.13800065672273307</v>
      </c>
      <c r="R55" s="1101">
        <v>0.13787997963913351</v>
      </c>
      <c r="S55" s="1102">
        <v>0.13208401238390771</v>
      </c>
      <c r="T55" s="1103">
        <v>0.12944763046729632</v>
      </c>
      <c r="U55" s="775" t="s">
        <v>150</v>
      </c>
      <c r="V55" s="758"/>
      <c r="W55" s="758"/>
      <c r="X55" s="758"/>
      <c r="Y55" s="758"/>
      <c r="Z55" s="758"/>
      <c r="AA55" s="758"/>
      <c r="AB55" s="758"/>
      <c r="AC55" s="758"/>
      <c r="AD55" s="758"/>
      <c r="AE55" s="758"/>
      <c r="AF55" s="758"/>
      <c r="AG55" s="758"/>
      <c r="AH55" s="758"/>
      <c r="AI55" s="758"/>
    </row>
    <row r="56" spans="2:35" s="750" customFormat="1" ht="26.1" customHeight="1" x14ac:dyDescent="0.2">
      <c r="B56" s="766" t="s">
        <v>20</v>
      </c>
      <c r="C56" s="763">
        <v>3.7678180961614023E-2</v>
      </c>
      <c r="D56" s="763">
        <v>3.1800771023541091E-2</v>
      </c>
      <c r="E56" s="763">
        <v>3.3999697410707526E-2</v>
      </c>
      <c r="F56" s="763">
        <v>3.5816858497619126E-2</v>
      </c>
      <c r="G56" s="763">
        <v>2.5753522961933572E-2</v>
      </c>
      <c r="H56" s="763">
        <v>2.2479118179562909E-2</v>
      </c>
      <c r="I56" s="1100">
        <v>2.630405261518045E-2</v>
      </c>
      <c r="J56" s="1101">
        <v>2.712982223261242E-2</v>
      </c>
      <c r="K56" s="1101">
        <v>2.8384382424998269E-2</v>
      </c>
      <c r="L56" s="1101">
        <v>2.1812712639551458E-2</v>
      </c>
      <c r="M56" s="1101">
        <v>2.2262582911550199E-2</v>
      </c>
      <c r="N56" s="1101">
        <v>2.1102259636073473E-2</v>
      </c>
      <c r="O56" s="1101">
        <v>2.0670477346519403E-2</v>
      </c>
      <c r="P56" s="1101">
        <v>2.1367195208603747E-2</v>
      </c>
      <c r="Q56" s="1101">
        <v>2.1658509414304038E-2</v>
      </c>
      <c r="R56" s="1101">
        <v>2.2028477215619374E-2</v>
      </c>
      <c r="S56" s="1102">
        <v>2.096185409414255E-2</v>
      </c>
      <c r="T56" s="1103">
        <v>2.2479118179562909E-2</v>
      </c>
      <c r="U56" s="775" t="s">
        <v>148</v>
      </c>
      <c r="V56" s="758"/>
      <c r="W56" s="758"/>
      <c r="X56" s="758"/>
      <c r="Y56" s="758"/>
      <c r="Z56" s="758"/>
      <c r="AA56" s="758"/>
      <c r="AB56" s="758"/>
      <c r="AC56" s="758"/>
      <c r="AD56" s="758"/>
      <c r="AE56" s="758"/>
      <c r="AF56" s="758"/>
      <c r="AG56" s="758"/>
      <c r="AH56" s="758"/>
      <c r="AI56" s="758"/>
    </row>
    <row r="57" spans="2:35" s="750" customFormat="1" ht="26.1" customHeight="1" x14ac:dyDescent="0.2">
      <c r="B57" s="766" t="s">
        <v>41</v>
      </c>
      <c r="C57" s="763">
        <v>0.56879426677395761</v>
      </c>
      <c r="D57" s="763">
        <v>0.58132816268994836</v>
      </c>
      <c r="E57" s="763">
        <v>0.60354911603287864</v>
      </c>
      <c r="F57" s="763">
        <v>0.65983914704020441</v>
      </c>
      <c r="G57" s="763">
        <v>0.68347535268885562</v>
      </c>
      <c r="H57" s="763">
        <v>0.62274256955203233</v>
      </c>
      <c r="I57" s="1100">
        <v>0.66552813661219845</v>
      </c>
      <c r="J57" s="1101">
        <v>0.65302531761119997</v>
      </c>
      <c r="K57" s="1101">
        <v>0.64335286515574663</v>
      </c>
      <c r="L57" s="1101">
        <v>0.64768658761343345</v>
      </c>
      <c r="M57" s="1101">
        <v>0.64326985701113015</v>
      </c>
      <c r="N57" s="1101">
        <v>0.64118419240634272</v>
      </c>
      <c r="O57" s="1101">
        <v>0.62888471614063379</v>
      </c>
      <c r="P57" s="1101">
        <v>0.63508360346083892</v>
      </c>
      <c r="Q57" s="1101">
        <v>0.63305447206450849</v>
      </c>
      <c r="R57" s="1101">
        <v>0.62746237950551009</v>
      </c>
      <c r="S57" s="1102">
        <v>0.63003037182110377</v>
      </c>
      <c r="T57" s="1103">
        <v>0.62274256955203233</v>
      </c>
      <c r="U57" s="775" t="s">
        <v>149</v>
      </c>
      <c r="V57" s="758"/>
      <c r="W57" s="758"/>
      <c r="X57" s="758"/>
      <c r="Y57" s="758"/>
      <c r="Z57" s="758"/>
      <c r="AA57" s="758"/>
      <c r="AB57" s="758"/>
      <c r="AC57" s="758"/>
      <c r="AD57" s="758"/>
      <c r="AE57" s="758"/>
      <c r="AF57" s="758"/>
      <c r="AG57" s="758"/>
      <c r="AH57" s="758"/>
      <c r="AI57" s="758"/>
    </row>
    <row r="58" spans="2:35" s="750" customFormat="1" ht="26.1" customHeight="1" x14ac:dyDescent="0.2">
      <c r="B58" s="766" t="s">
        <v>48</v>
      </c>
      <c r="C58" s="763">
        <v>0.12750507359995339</v>
      </c>
      <c r="D58" s="763">
        <v>0.1511544317247063</v>
      </c>
      <c r="E58" s="763">
        <v>0.13963999077494668</v>
      </c>
      <c r="F58" s="763">
        <v>0.12764164263653516</v>
      </c>
      <c r="G58" s="763">
        <v>9.3822126942029405E-2</v>
      </c>
      <c r="H58" s="763">
        <v>0.10082660560877303</v>
      </c>
      <c r="I58" s="1100">
        <v>9.7202037533350646E-2</v>
      </c>
      <c r="J58" s="1101">
        <v>0.10121473940189687</v>
      </c>
      <c r="K58" s="1101">
        <v>0.10488427454967336</v>
      </c>
      <c r="L58" s="1101">
        <v>9.7414516354944192E-2</v>
      </c>
      <c r="M58" s="1101">
        <v>9.8935475126258665E-2</v>
      </c>
      <c r="N58" s="1101">
        <v>9.408810151793387E-2</v>
      </c>
      <c r="O58" s="1101">
        <v>0.10254687184876303</v>
      </c>
      <c r="P58" s="1101">
        <v>0.10200893324415518</v>
      </c>
      <c r="Q58" s="1101">
        <v>9.2793581116835666E-2</v>
      </c>
      <c r="R58" s="1101">
        <v>9.4403067696776019E-2</v>
      </c>
      <c r="S58" s="1102">
        <v>9.826569647167592E-2</v>
      </c>
      <c r="T58" s="1103">
        <v>0.10082660560877303</v>
      </c>
      <c r="U58" s="775" t="s">
        <v>112</v>
      </c>
      <c r="V58" s="758"/>
      <c r="W58" s="758"/>
      <c r="X58" s="758"/>
      <c r="Y58" s="758"/>
      <c r="Z58" s="758"/>
      <c r="AA58" s="758"/>
      <c r="AB58" s="758"/>
      <c r="AC58" s="758"/>
      <c r="AD58" s="758"/>
      <c r="AE58" s="758"/>
      <c r="AF58" s="758"/>
      <c r="AG58" s="758"/>
      <c r="AH58" s="758"/>
      <c r="AI58" s="758"/>
    </row>
    <row r="59" spans="2:35" s="759" customFormat="1" ht="26.1" customHeight="1" x14ac:dyDescent="0.2">
      <c r="B59" s="767" t="s">
        <v>638</v>
      </c>
      <c r="C59" s="764">
        <v>1</v>
      </c>
      <c r="D59" s="764">
        <v>1</v>
      </c>
      <c r="E59" s="764">
        <v>0.99999999999999989</v>
      </c>
      <c r="F59" s="764">
        <v>1</v>
      </c>
      <c r="G59" s="764">
        <v>1</v>
      </c>
      <c r="H59" s="764">
        <v>1.0000000000000002</v>
      </c>
      <c r="I59" s="1104">
        <v>1</v>
      </c>
      <c r="J59" s="1105">
        <v>1.0000000000000002</v>
      </c>
      <c r="K59" s="1105">
        <v>1</v>
      </c>
      <c r="L59" s="1105">
        <v>1</v>
      </c>
      <c r="M59" s="1105">
        <v>0.99999999999999989</v>
      </c>
      <c r="N59" s="1105">
        <v>1</v>
      </c>
      <c r="O59" s="1105">
        <v>0.99999999999999989</v>
      </c>
      <c r="P59" s="1105">
        <v>1</v>
      </c>
      <c r="Q59" s="1105">
        <v>1</v>
      </c>
      <c r="R59" s="1105">
        <v>0.99999999999999989</v>
      </c>
      <c r="S59" s="1106">
        <v>0.99999999999999989</v>
      </c>
      <c r="T59" s="1107">
        <v>1.0000000000000002</v>
      </c>
      <c r="U59" s="777" t="s">
        <v>298</v>
      </c>
      <c r="V59" s="758"/>
      <c r="W59" s="758"/>
      <c r="X59" s="758"/>
      <c r="Y59" s="758"/>
      <c r="Z59" s="758"/>
      <c r="AA59" s="758"/>
      <c r="AB59" s="758"/>
      <c r="AC59" s="758"/>
      <c r="AD59" s="758"/>
      <c r="AE59" s="758"/>
      <c r="AF59" s="758"/>
      <c r="AG59" s="758"/>
      <c r="AH59" s="758"/>
      <c r="AI59" s="758"/>
    </row>
    <row r="60" spans="2:35" s="759" customFormat="1" ht="26.1" customHeight="1" x14ac:dyDescent="0.2">
      <c r="B60" s="767"/>
      <c r="C60" s="764"/>
      <c r="D60" s="764"/>
      <c r="E60" s="764"/>
      <c r="F60" s="764"/>
      <c r="G60" s="764"/>
      <c r="H60" s="764"/>
      <c r="I60" s="1104"/>
      <c r="J60" s="1105"/>
      <c r="K60" s="1105"/>
      <c r="L60" s="1105"/>
      <c r="M60" s="1105"/>
      <c r="N60" s="1105"/>
      <c r="O60" s="1105"/>
      <c r="P60" s="1105"/>
      <c r="Q60" s="1105"/>
      <c r="R60" s="1105"/>
      <c r="S60" s="1106"/>
      <c r="T60" s="1107"/>
      <c r="U60" s="776"/>
      <c r="V60" s="758"/>
      <c r="W60" s="758"/>
      <c r="X60" s="758"/>
      <c r="Y60" s="758"/>
      <c r="Z60" s="758"/>
      <c r="AA60" s="758"/>
      <c r="AB60" s="758"/>
      <c r="AC60" s="758"/>
      <c r="AD60" s="758"/>
      <c r="AE60" s="758"/>
      <c r="AF60" s="758"/>
      <c r="AG60" s="758"/>
      <c r="AH60" s="758"/>
      <c r="AI60" s="758"/>
    </row>
    <row r="61" spans="2:35" s="759" customFormat="1" ht="26.1" customHeight="1" x14ac:dyDescent="0.2">
      <c r="B61" s="769" t="s">
        <v>840</v>
      </c>
      <c r="C61" s="764"/>
      <c r="D61" s="764"/>
      <c r="E61" s="764"/>
      <c r="F61" s="764"/>
      <c r="G61" s="764"/>
      <c r="H61" s="764"/>
      <c r="I61" s="1104"/>
      <c r="J61" s="1105"/>
      <c r="K61" s="1105"/>
      <c r="L61" s="1105"/>
      <c r="M61" s="1105"/>
      <c r="N61" s="1105"/>
      <c r="O61" s="1105"/>
      <c r="P61" s="1105"/>
      <c r="Q61" s="1105"/>
      <c r="R61" s="1105"/>
      <c r="S61" s="1106"/>
      <c r="T61" s="1107"/>
      <c r="U61" s="773" t="s">
        <v>843</v>
      </c>
      <c r="V61" s="758"/>
      <c r="W61" s="758"/>
      <c r="X61" s="758"/>
      <c r="Y61" s="758"/>
      <c r="Z61" s="758"/>
      <c r="AA61" s="758"/>
      <c r="AB61" s="758"/>
      <c r="AC61" s="758"/>
      <c r="AD61" s="758"/>
      <c r="AE61" s="758"/>
      <c r="AF61" s="758"/>
      <c r="AG61" s="758"/>
      <c r="AH61" s="758"/>
      <c r="AI61" s="758"/>
    </row>
    <row r="62" spans="2:35" s="759" customFormat="1" ht="12" customHeight="1" x14ac:dyDescent="0.2">
      <c r="B62" s="767"/>
      <c r="C62" s="764"/>
      <c r="D62" s="764"/>
      <c r="E62" s="764"/>
      <c r="F62" s="764"/>
      <c r="G62" s="764"/>
      <c r="H62" s="764"/>
      <c r="I62" s="1104"/>
      <c r="J62" s="1105"/>
      <c r="K62" s="1105"/>
      <c r="L62" s="1105"/>
      <c r="M62" s="1105"/>
      <c r="N62" s="1105"/>
      <c r="O62" s="1105"/>
      <c r="P62" s="1105"/>
      <c r="Q62" s="1105"/>
      <c r="R62" s="1105"/>
      <c r="S62" s="1106"/>
      <c r="T62" s="1107"/>
      <c r="U62" s="776"/>
      <c r="V62" s="758"/>
      <c r="W62" s="758"/>
      <c r="X62" s="758"/>
      <c r="Y62" s="758"/>
      <c r="Z62" s="758"/>
      <c r="AA62" s="758"/>
      <c r="AB62" s="758"/>
      <c r="AC62" s="758"/>
      <c r="AD62" s="758"/>
      <c r="AE62" s="758"/>
      <c r="AF62" s="758"/>
      <c r="AG62" s="758"/>
      <c r="AH62" s="758"/>
      <c r="AI62" s="758"/>
    </row>
    <row r="63" spans="2:35" s="759" customFormat="1" ht="26.1" customHeight="1" x14ac:dyDescent="0.2">
      <c r="B63" s="766" t="s">
        <v>280</v>
      </c>
      <c r="C63" s="763">
        <v>0.71408686387987119</v>
      </c>
      <c r="D63" s="763">
        <v>0.65428686148162762</v>
      </c>
      <c r="E63" s="763">
        <v>0.59333767437643992</v>
      </c>
      <c r="F63" s="763">
        <v>0.47058605676974202</v>
      </c>
      <c r="G63" s="763">
        <v>0.44321476243624047</v>
      </c>
      <c r="H63" s="763">
        <v>0.50384018045543577</v>
      </c>
      <c r="I63" s="1100">
        <v>0.45826409189280543</v>
      </c>
      <c r="J63" s="1101">
        <v>0.46361233673552832</v>
      </c>
      <c r="K63" s="1101">
        <v>0.47163112976192745</v>
      </c>
      <c r="L63" s="1101">
        <v>0.49883944114169199</v>
      </c>
      <c r="M63" s="1101">
        <v>0.49994774976537948</v>
      </c>
      <c r="N63" s="1101">
        <v>0.50215087737152009</v>
      </c>
      <c r="O63" s="1101">
        <v>0.50688785088842736</v>
      </c>
      <c r="P63" s="1101">
        <v>0.51277910416282924</v>
      </c>
      <c r="Q63" s="1101">
        <v>0.51036417900395425</v>
      </c>
      <c r="R63" s="1101">
        <v>0.50925179652764718</v>
      </c>
      <c r="S63" s="1102">
        <v>0.50807331457890714</v>
      </c>
      <c r="T63" s="1103">
        <v>0.50384018045543577</v>
      </c>
      <c r="U63" s="775" t="s">
        <v>401</v>
      </c>
      <c r="V63" s="758"/>
      <c r="W63" s="758"/>
      <c r="X63" s="758"/>
      <c r="Y63" s="758"/>
      <c r="Z63" s="758"/>
      <c r="AA63" s="758"/>
      <c r="AB63" s="758"/>
      <c r="AC63" s="758"/>
      <c r="AD63" s="758"/>
      <c r="AE63" s="758"/>
      <c r="AF63" s="758"/>
      <c r="AG63" s="758"/>
      <c r="AH63" s="758"/>
      <c r="AI63" s="758"/>
    </row>
    <row r="64" spans="2:35" s="759" customFormat="1" ht="26.1" customHeight="1" x14ac:dyDescent="0.2">
      <c r="B64" s="766" t="s">
        <v>457</v>
      </c>
      <c r="C64" s="763">
        <v>0.27484650797225491</v>
      </c>
      <c r="D64" s="763">
        <v>0.32982585048674073</v>
      </c>
      <c r="E64" s="763">
        <v>0.38515411864473464</v>
      </c>
      <c r="F64" s="763">
        <v>0.51049792085991141</v>
      </c>
      <c r="G64" s="763">
        <v>0.5377579219837646</v>
      </c>
      <c r="H64" s="763">
        <v>0.47192676616436507</v>
      </c>
      <c r="I64" s="1100">
        <v>0.52314132429403182</v>
      </c>
      <c r="J64" s="1101">
        <v>0.51715411587754812</v>
      </c>
      <c r="K64" s="1101">
        <v>0.50794488780781444</v>
      </c>
      <c r="L64" s="1101">
        <v>0.48413862473844455</v>
      </c>
      <c r="M64" s="1101">
        <v>0.48260182743880908</v>
      </c>
      <c r="N64" s="1101">
        <v>0.47894847765273307</v>
      </c>
      <c r="O64" s="1101">
        <v>0.47345743015533553</v>
      </c>
      <c r="P64" s="1101">
        <v>0.46688048452834197</v>
      </c>
      <c r="Q64" s="1101">
        <v>0.46817392594861129</v>
      </c>
      <c r="R64" s="1101">
        <v>0.46792477058939563</v>
      </c>
      <c r="S64" s="1102">
        <v>0.46866094207399811</v>
      </c>
      <c r="T64" s="1103">
        <v>0.47192676616436507</v>
      </c>
      <c r="U64" s="775" t="s">
        <v>402</v>
      </c>
      <c r="V64" s="758"/>
      <c r="W64" s="758"/>
      <c r="X64" s="758"/>
      <c r="Y64" s="758"/>
      <c r="Z64" s="758"/>
      <c r="AA64" s="758"/>
      <c r="AB64" s="758"/>
      <c r="AC64" s="758"/>
      <c r="AD64" s="758"/>
      <c r="AE64" s="758"/>
      <c r="AF64" s="758"/>
      <c r="AG64" s="758"/>
      <c r="AH64" s="758"/>
      <c r="AI64" s="758"/>
    </row>
    <row r="65" spans="2:35" s="759" customFormat="1" ht="26.1" customHeight="1" x14ac:dyDescent="0.2">
      <c r="B65" s="766" t="s">
        <v>706</v>
      </c>
      <c r="C65" s="877">
        <v>1.1066628147873897E-2</v>
      </c>
      <c r="D65" s="877">
        <v>1.5887288031631659E-2</v>
      </c>
      <c r="E65" s="877">
        <v>2.150820697882554E-2</v>
      </c>
      <c r="F65" s="877">
        <v>1.891602237034648E-2</v>
      </c>
      <c r="G65" s="877">
        <v>1.9027315579994906E-2</v>
      </c>
      <c r="H65" s="877">
        <v>2.4233053380199057E-2</v>
      </c>
      <c r="I65" s="1100">
        <v>1.8594583813162695E-2</v>
      </c>
      <c r="J65" s="1108">
        <v>1.9233547386923573E-2</v>
      </c>
      <c r="K65" s="1108">
        <v>2.0423982430258145E-2</v>
      </c>
      <c r="L65" s="1108">
        <v>1.7021934119863368E-2</v>
      </c>
      <c r="M65" s="1101">
        <v>1.7450422795811344E-2</v>
      </c>
      <c r="N65" s="1101">
        <v>1.8900644975746832E-2</v>
      </c>
      <c r="O65" s="1101">
        <v>1.9654718956237133E-2</v>
      </c>
      <c r="P65" s="1101">
        <v>2.0340411308828812E-2</v>
      </c>
      <c r="Q65" s="1101">
        <v>2.1461895047434572E-2</v>
      </c>
      <c r="R65" s="1101">
        <v>2.2823432882957222E-2</v>
      </c>
      <c r="S65" s="1102">
        <v>2.3265743347094889E-2</v>
      </c>
      <c r="T65" s="1103">
        <v>2.4233053380199057E-2</v>
      </c>
      <c r="U65" s="775" t="s">
        <v>707</v>
      </c>
      <c r="V65" s="758"/>
      <c r="W65" s="758"/>
      <c r="X65" s="758"/>
      <c r="Y65" s="758"/>
      <c r="Z65" s="758"/>
      <c r="AA65" s="758"/>
      <c r="AB65" s="758"/>
      <c r="AC65" s="758"/>
      <c r="AD65" s="758"/>
      <c r="AE65" s="758"/>
      <c r="AF65" s="758"/>
      <c r="AG65" s="758"/>
      <c r="AH65" s="758"/>
      <c r="AI65" s="758"/>
    </row>
    <row r="66" spans="2:35" s="759" customFormat="1" ht="26.1" customHeight="1" x14ac:dyDescent="0.2">
      <c r="B66" s="767" t="s">
        <v>638</v>
      </c>
      <c r="C66" s="764">
        <v>0.99999999999999989</v>
      </c>
      <c r="D66" s="764">
        <v>1</v>
      </c>
      <c r="E66" s="764">
        <v>1</v>
      </c>
      <c r="F66" s="764">
        <v>0.99999999999999989</v>
      </c>
      <c r="G66" s="764">
        <v>1</v>
      </c>
      <c r="H66" s="764">
        <v>1</v>
      </c>
      <c r="I66" s="1104">
        <v>1</v>
      </c>
      <c r="J66" s="1105">
        <v>1</v>
      </c>
      <c r="K66" s="1105">
        <v>1</v>
      </c>
      <c r="L66" s="1105">
        <v>1</v>
      </c>
      <c r="M66" s="1105">
        <v>0.99999999999999989</v>
      </c>
      <c r="N66" s="1105">
        <v>1</v>
      </c>
      <c r="O66" s="1105">
        <v>1</v>
      </c>
      <c r="P66" s="1105">
        <v>1</v>
      </c>
      <c r="Q66" s="1105">
        <v>1.0000000000000002</v>
      </c>
      <c r="R66" s="1105">
        <v>1</v>
      </c>
      <c r="S66" s="1106">
        <v>1.0000000000000002</v>
      </c>
      <c r="T66" s="1107">
        <v>1</v>
      </c>
      <c r="U66" s="777" t="s">
        <v>298</v>
      </c>
      <c r="V66" s="758"/>
      <c r="W66" s="758"/>
      <c r="X66" s="758"/>
      <c r="Y66" s="758"/>
      <c r="Z66" s="758"/>
      <c r="AA66" s="758"/>
      <c r="AB66" s="758"/>
      <c r="AC66" s="758"/>
      <c r="AD66" s="758"/>
      <c r="AE66" s="758"/>
      <c r="AF66" s="758"/>
      <c r="AG66" s="758"/>
      <c r="AH66" s="758"/>
      <c r="AI66" s="758"/>
    </row>
    <row r="67" spans="2:35" s="759" customFormat="1" ht="26.1" customHeight="1" thickBot="1" x14ac:dyDescent="0.25">
      <c r="B67" s="771"/>
      <c r="C67" s="626"/>
      <c r="D67" s="626"/>
      <c r="E67" s="626"/>
      <c r="F67" s="631"/>
      <c r="G67" s="631"/>
      <c r="H67" s="631"/>
      <c r="I67" s="627"/>
      <c r="J67" s="628"/>
      <c r="K67" s="628"/>
      <c r="L67" s="628"/>
      <c r="M67" s="628"/>
      <c r="N67" s="628"/>
      <c r="O67" s="628"/>
      <c r="P67" s="628"/>
      <c r="Q67" s="628"/>
      <c r="R67" s="628"/>
      <c r="S67" s="630"/>
      <c r="T67" s="783"/>
      <c r="U67" s="779"/>
      <c r="V67" s="758"/>
      <c r="W67" s="758"/>
      <c r="X67" s="758"/>
      <c r="Y67" s="758"/>
      <c r="Z67" s="758"/>
      <c r="AA67" s="758"/>
      <c r="AB67" s="758"/>
      <c r="AC67" s="758"/>
      <c r="AD67" s="758"/>
      <c r="AE67" s="758"/>
      <c r="AF67" s="758"/>
      <c r="AG67" s="758"/>
      <c r="AH67" s="758"/>
      <c r="AI67" s="758"/>
    </row>
    <row r="68" spans="2:35" s="288" customFormat="1" ht="12" customHeight="1" thickTop="1" x14ac:dyDescent="0.7">
      <c r="B68" s="297"/>
      <c r="C68" s="310"/>
      <c r="D68" s="310"/>
      <c r="E68" s="310"/>
      <c r="F68" s="310"/>
      <c r="G68" s="310"/>
      <c r="H68" s="310"/>
      <c r="I68" s="310"/>
      <c r="J68" s="310"/>
      <c r="K68" s="310"/>
      <c r="L68" s="310"/>
      <c r="M68" s="310"/>
      <c r="N68" s="310"/>
      <c r="O68" s="310"/>
      <c r="P68" s="310"/>
      <c r="Q68" s="310"/>
      <c r="R68" s="310"/>
      <c r="S68" s="310"/>
      <c r="T68" s="310"/>
      <c r="U68" s="297"/>
      <c r="V68" s="296"/>
      <c r="W68" s="296"/>
      <c r="X68" s="296"/>
    </row>
    <row r="69" spans="2:35" s="197" customFormat="1" ht="26.1" customHeight="1" x14ac:dyDescent="0.5">
      <c r="B69" s="197" t="s">
        <v>650</v>
      </c>
      <c r="C69" s="268"/>
      <c r="D69" s="268"/>
      <c r="E69" s="268"/>
      <c r="F69" s="268"/>
      <c r="G69" s="268"/>
      <c r="H69" s="268"/>
      <c r="I69" s="268"/>
      <c r="J69" s="268"/>
      <c r="K69" s="268"/>
      <c r="L69" s="268"/>
      <c r="M69" s="268"/>
      <c r="N69" s="268"/>
      <c r="O69" s="268"/>
      <c r="P69" s="268"/>
      <c r="Q69" s="268"/>
      <c r="R69" s="268"/>
      <c r="S69" s="268"/>
      <c r="T69" s="268"/>
      <c r="U69" s="197" t="s">
        <v>761</v>
      </c>
    </row>
    <row r="70" spans="2:35" s="320" customFormat="1" ht="26.1" customHeight="1" x14ac:dyDescent="0.5">
      <c r="B70" s="123" t="s">
        <v>841</v>
      </c>
      <c r="C70" s="313"/>
      <c r="D70" s="313"/>
      <c r="E70" s="313"/>
      <c r="F70" s="313"/>
      <c r="G70" s="313"/>
      <c r="H70" s="313"/>
      <c r="I70" s="313"/>
      <c r="J70" s="313"/>
      <c r="K70" s="313"/>
      <c r="L70" s="313"/>
      <c r="M70" s="313"/>
      <c r="N70" s="313"/>
      <c r="O70" s="313"/>
      <c r="P70" s="313"/>
      <c r="Q70" s="313"/>
      <c r="R70" s="313"/>
      <c r="S70" s="313"/>
      <c r="T70" s="313"/>
      <c r="U70" s="329" t="s">
        <v>842</v>
      </c>
    </row>
    <row r="71" spans="2:35" s="288" customFormat="1" ht="26.1" customHeight="1" x14ac:dyDescent="0.7">
      <c r="B71" s="297"/>
      <c r="C71" s="310"/>
      <c r="D71" s="310"/>
      <c r="E71" s="310"/>
      <c r="F71" s="310"/>
      <c r="G71" s="310"/>
      <c r="H71" s="310"/>
      <c r="I71" s="310"/>
      <c r="J71" s="310"/>
      <c r="K71" s="310"/>
      <c r="L71" s="310"/>
      <c r="M71" s="310"/>
      <c r="N71" s="310"/>
      <c r="O71" s="310"/>
      <c r="P71" s="310"/>
      <c r="Q71" s="310"/>
      <c r="R71" s="310"/>
      <c r="S71" s="310"/>
      <c r="T71" s="310"/>
      <c r="U71" s="297"/>
    </row>
    <row r="72" spans="2:35" ht="26.1" customHeight="1" x14ac:dyDescent="0.85">
      <c r="B72" s="137"/>
      <c r="C72" s="1008"/>
      <c r="D72" s="1008"/>
      <c r="E72" s="1008"/>
      <c r="F72" s="1008"/>
      <c r="G72" s="1008"/>
      <c r="H72" s="1008"/>
      <c r="I72" s="1008"/>
      <c r="J72" s="1008"/>
      <c r="K72" s="1008"/>
      <c r="L72" s="1008"/>
      <c r="M72" s="1008"/>
      <c r="N72" s="1008"/>
      <c r="O72" s="1008"/>
      <c r="P72" s="1008"/>
      <c r="Q72" s="1008"/>
      <c r="R72" s="1008"/>
      <c r="S72" s="1008"/>
      <c r="T72" s="1008"/>
      <c r="U72" s="139"/>
    </row>
    <row r="73" spans="2:35" ht="26.1" customHeight="1" x14ac:dyDescent="0.85">
      <c r="B73" s="140"/>
      <c r="C73" s="993"/>
      <c r="D73" s="993"/>
      <c r="E73" s="993"/>
      <c r="F73" s="993"/>
      <c r="G73" s="993"/>
      <c r="H73" s="993"/>
      <c r="I73" s="993"/>
      <c r="J73" s="993"/>
      <c r="K73" s="993"/>
      <c r="L73" s="993"/>
      <c r="M73" s="993"/>
      <c r="N73" s="993"/>
      <c r="O73" s="993"/>
      <c r="P73" s="993"/>
      <c r="Q73" s="993"/>
      <c r="R73" s="993"/>
      <c r="S73" s="993"/>
      <c r="T73" s="993"/>
      <c r="U73" s="141"/>
    </row>
    <row r="74" spans="2:35" ht="26.1" customHeight="1" x14ac:dyDescent="0.85">
      <c r="B74" s="140"/>
      <c r="C74" s="993"/>
      <c r="D74" s="993"/>
      <c r="E74" s="993"/>
      <c r="F74" s="993"/>
      <c r="G74" s="993"/>
      <c r="H74" s="993"/>
      <c r="I74" s="993"/>
      <c r="J74" s="993"/>
      <c r="K74" s="993"/>
      <c r="L74" s="993"/>
      <c r="M74" s="993"/>
      <c r="N74" s="993"/>
      <c r="O74" s="993"/>
      <c r="P74" s="993"/>
      <c r="Q74" s="993"/>
      <c r="R74" s="993"/>
      <c r="S74" s="993"/>
      <c r="T74" s="993"/>
      <c r="U74" s="141"/>
    </row>
    <row r="75" spans="2:35" ht="26.1" customHeight="1" x14ac:dyDescent="0.5">
      <c r="B75" s="140"/>
      <c r="C75" s="314"/>
      <c r="D75" s="314"/>
      <c r="E75" s="314"/>
      <c r="F75" s="314"/>
      <c r="G75" s="314"/>
      <c r="H75" s="314"/>
      <c r="I75" s="314"/>
      <c r="J75" s="314"/>
      <c r="K75" s="314"/>
      <c r="L75" s="314"/>
      <c r="M75" s="314"/>
      <c r="N75" s="314"/>
      <c r="O75" s="314"/>
      <c r="P75" s="314"/>
      <c r="Q75" s="314"/>
      <c r="R75" s="314"/>
      <c r="S75" s="314"/>
      <c r="T75" s="314"/>
      <c r="U75" s="141"/>
    </row>
    <row r="76" spans="2:35" ht="26.1" customHeight="1" x14ac:dyDescent="0.5">
      <c r="B76" s="137"/>
      <c r="C76" s="313"/>
      <c r="D76" s="313"/>
      <c r="E76" s="313"/>
      <c r="F76" s="313"/>
      <c r="G76" s="313"/>
      <c r="H76" s="313"/>
      <c r="I76" s="313"/>
      <c r="J76" s="313"/>
      <c r="K76" s="313"/>
      <c r="L76" s="313"/>
      <c r="M76" s="313"/>
      <c r="N76" s="313"/>
      <c r="O76" s="313"/>
      <c r="P76" s="313"/>
      <c r="Q76" s="313"/>
      <c r="R76" s="313"/>
      <c r="S76" s="313"/>
      <c r="T76" s="313"/>
      <c r="U76" s="139"/>
    </row>
    <row r="77" spans="2:35" ht="26.1" customHeight="1" x14ac:dyDescent="0.5">
      <c r="B77" s="140"/>
      <c r="C77" s="314"/>
      <c r="D77" s="314"/>
      <c r="E77" s="314"/>
      <c r="F77" s="314"/>
      <c r="G77" s="314"/>
      <c r="H77" s="314"/>
      <c r="I77" s="314"/>
      <c r="J77" s="314"/>
      <c r="K77" s="314"/>
      <c r="L77" s="314"/>
      <c r="M77" s="314"/>
      <c r="N77" s="314"/>
      <c r="O77" s="314"/>
      <c r="P77" s="314"/>
      <c r="Q77" s="314"/>
      <c r="R77" s="314"/>
      <c r="S77" s="314"/>
      <c r="T77" s="314"/>
      <c r="U77" s="141"/>
    </row>
    <row r="78" spans="2:35" ht="26.1" customHeight="1" x14ac:dyDescent="0.5">
      <c r="B78" s="140"/>
      <c r="C78" s="314"/>
      <c r="D78" s="314"/>
      <c r="E78" s="314"/>
      <c r="F78" s="314"/>
      <c r="G78" s="314"/>
      <c r="H78" s="314"/>
      <c r="I78" s="314"/>
      <c r="J78" s="314"/>
      <c r="K78" s="314"/>
      <c r="L78" s="314"/>
      <c r="M78" s="314"/>
      <c r="N78" s="314"/>
      <c r="O78" s="314"/>
      <c r="P78" s="314"/>
      <c r="Q78" s="314"/>
      <c r="R78" s="314"/>
      <c r="S78" s="314"/>
      <c r="T78" s="314"/>
      <c r="U78" s="141"/>
    </row>
    <row r="79" spans="2:35" ht="26.1" customHeight="1" x14ac:dyDescent="0.5">
      <c r="B79" s="140"/>
      <c r="C79" s="314"/>
      <c r="D79" s="314"/>
      <c r="E79" s="314"/>
      <c r="F79" s="314"/>
      <c r="G79" s="314"/>
      <c r="H79" s="314"/>
      <c r="I79" s="314"/>
      <c r="J79" s="314"/>
      <c r="K79" s="314"/>
      <c r="L79" s="314"/>
      <c r="M79" s="314"/>
      <c r="N79" s="314"/>
      <c r="O79" s="314"/>
      <c r="P79" s="314"/>
      <c r="Q79" s="314"/>
      <c r="R79" s="314"/>
      <c r="S79" s="314"/>
      <c r="T79" s="314"/>
      <c r="U79" s="141"/>
    </row>
    <row r="80" spans="2:35" ht="26.1" customHeight="1" x14ac:dyDescent="0.5">
      <c r="B80" s="137"/>
      <c r="C80" s="313"/>
      <c r="D80" s="313"/>
      <c r="E80" s="313"/>
      <c r="F80" s="313"/>
      <c r="G80" s="313"/>
      <c r="H80" s="313"/>
      <c r="I80" s="313"/>
      <c r="J80" s="313"/>
      <c r="K80" s="313"/>
      <c r="L80" s="313"/>
      <c r="M80" s="313"/>
      <c r="N80" s="313"/>
      <c r="O80" s="313"/>
      <c r="P80" s="313"/>
      <c r="Q80" s="313"/>
      <c r="R80" s="313"/>
      <c r="S80" s="313"/>
      <c r="T80" s="313"/>
      <c r="U80" s="139"/>
    </row>
    <row r="81" spans="2:21" ht="26.1" customHeight="1" x14ac:dyDescent="0.5">
      <c r="B81" s="140"/>
      <c r="C81" s="314"/>
      <c r="D81" s="314"/>
      <c r="E81" s="314"/>
      <c r="F81" s="314"/>
      <c r="G81" s="314"/>
      <c r="H81" s="314"/>
      <c r="I81" s="314"/>
      <c r="J81" s="314"/>
      <c r="K81" s="314"/>
      <c r="L81" s="314"/>
      <c r="M81" s="314"/>
      <c r="N81" s="314"/>
      <c r="O81" s="314"/>
      <c r="P81" s="314"/>
      <c r="Q81" s="314"/>
      <c r="R81" s="314"/>
      <c r="S81" s="314"/>
      <c r="T81" s="314"/>
      <c r="U81" s="141"/>
    </row>
    <row r="82" spans="2:21" ht="26.1" customHeight="1" x14ac:dyDescent="0.5">
      <c r="B82" s="140"/>
      <c r="C82" s="314"/>
      <c r="D82" s="314"/>
      <c r="E82" s="314"/>
      <c r="F82" s="314"/>
      <c r="G82" s="314"/>
      <c r="H82" s="314"/>
      <c r="I82" s="314"/>
      <c r="J82" s="314"/>
      <c r="K82" s="314"/>
      <c r="L82" s="314"/>
      <c r="M82" s="314"/>
      <c r="N82" s="314"/>
      <c r="O82" s="314"/>
      <c r="P82" s="314"/>
      <c r="Q82" s="314"/>
      <c r="R82" s="314"/>
      <c r="S82" s="314"/>
      <c r="T82" s="314"/>
      <c r="U82" s="141"/>
    </row>
    <row r="83" spans="2:21" ht="26.1" customHeight="1" x14ac:dyDescent="0.5">
      <c r="B83" s="140"/>
      <c r="C83" s="314"/>
      <c r="D83" s="314"/>
      <c r="E83" s="314"/>
      <c r="F83" s="314"/>
      <c r="G83" s="314"/>
      <c r="H83" s="314"/>
      <c r="I83" s="314"/>
      <c r="J83" s="314"/>
      <c r="K83" s="314"/>
      <c r="L83" s="314"/>
      <c r="M83" s="314"/>
      <c r="N83" s="314"/>
      <c r="O83" s="314"/>
      <c r="P83" s="314"/>
      <c r="Q83" s="314"/>
      <c r="R83" s="314"/>
      <c r="S83" s="314"/>
      <c r="T83" s="314"/>
      <c r="U83" s="141"/>
    </row>
    <row r="84" spans="2:21" ht="26.1" customHeight="1" x14ac:dyDescent="0.5">
      <c r="B84" s="137"/>
      <c r="C84" s="313"/>
      <c r="D84" s="313"/>
      <c r="E84" s="313"/>
      <c r="F84" s="313"/>
      <c r="G84" s="313"/>
      <c r="H84" s="313"/>
      <c r="I84" s="313"/>
      <c r="J84" s="313"/>
      <c r="K84" s="313"/>
      <c r="L84" s="313"/>
      <c r="M84" s="313"/>
      <c r="N84" s="313"/>
      <c r="O84" s="313"/>
      <c r="P84" s="313"/>
      <c r="Q84" s="313"/>
      <c r="R84" s="313"/>
      <c r="S84" s="313"/>
      <c r="T84" s="313"/>
      <c r="U84" s="139"/>
    </row>
    <row r="85" spans="2:21" ht="26.1" customHeight="1" x14ac:dyDescent="0.5">
      <c r="B85" s="140"/>
      <c r="C85" s="314"/>
      <c r="D85" s="314"/>
      <c r="E85" s="314"/>
      <c r="F85" s="314"/>
      <c r="G85" s="314"/>
      <c r="H85" s="314"/>
      <c r="I85" s="314"/>
      <c r="J85" s="314"/>
      <c r="K85" s="314"/>
      <c r="L85" s="314"/>
      <c r="M85" s="314"/>
      <c r="N85" s="314"/>
      <c r="O85" s="314"/>
      <c r="P85" s="314"/>
      <c r="Q85" s="314"/>
      <c r="R85" s="314"/>
      <c r="S85" s="314"/>
      <c r="T85" s="314"/>
      <c r="U85" s="141"/>
    </row>
    <row r="86" spans="2:21" ht="26.1" customHeight="1" x14ac:dyDescent="0.5">
      <c r="B86" s="140"/>
      <c r="C86" s="314"/>
      <c r="D86" s="314"/>
      <c r="E86" s="314"/>
      <c r="F86" s="314"/>
      <c r="G86" s="314"/>
      <c r="H86" s="314"/>
      <c r="I86" s="314"/>
      <c r="J86" s="314"/>
      <c r="K86" s="314"/>
      <c r="L86" s="314"/>
      <c r="M86" s="314"/>
      <c r="N86" s="314"/>
      <c r="O86" s="314"/>
      <c r="P86" s="314"/>
      <c r="Q86" s="314"/>
      <c r="R86" s="314"/>
      <c r="S86" s="314"/>
      <c r="T86" s="314"/>
      <c r="U86" s="141"/>
    </row>
    <row r="87" spans="2:21" ht="26.1" customHeight="1" x14ac:dyDescent="0.5">
      <c r="B87" s="140"/>
      <c r="C87" s="314"/>
      <c r="D87" s="314"/>
      <c r="E87" s="314"/>
      <c r="F87" s="314"/>
      <c r="G87" s="314"/>
      <c r="H87" s="314"/>
      <c r="I87" s="314"/>
      <c r="J87" s="314"/>
      <c r="K87" s="314"/>
      <c r="L87" s="314"/>
      <c r="M87" s="314"/>
      <c r="N87" s="314"/>
      <c r="O87" s="314"/>
      <c r="P87" s="314"/>
      <c r="Q87" s="314"/>
      <c r="R87" s="314"/>
      <c r="S87" s="314"/>
      <c r="T87" s="314"/>
      <c r="U87" s="141"/>
    </row>
    <row r="88" spans="2:21" ht="26.1" customHeight="1" x14ac:dyDescent="0.5">
      <c r="B88" s="137"/>
      <c r="C88" s="313"/>
      <c r="D88" s="313"/>
      <c r="E88" s="313"/>
      <c r="F88" s="313"/>
      <c r="G88" s="313"/>
      <c r="H88" s="313"/>
      <c r="I88" s="313"/>
      <c r="J88" s="313"/>
      <c r="K88" s="313"/>
      <c r="L88" s="313"/>
      <c r="M88" s="313"/>
      <c r="N88" s="313"/>
      <c r="O88" s="313"/>
      <c r="P88" s="313"/>
      <c r="Q88" s="313"/>
      <c r="R88" s="313"/>
      <c r="S88" s="313"/>
      <c r="T88" s="313"/>
      <c r="U88" s="139"/>
    </row>
    <row r="89" spans="2:21" ht="26.1" customHeight="1" x14ac:dyDescent="0.5">
      <c r="B89" s="137"/>
      <c r="C89" s="313"/>
      <c r="D89" s="313"/>
      <c r="E89" s="313"/>
      <c r="F89" s="313"/>
      <c r="G89" s="313"/>
      <c r="H89" s="313"/>
      <c r="I89" s="313"/>
      <c r="J89" s="313"/>
      <c r="K89" s="313"/>
      <c r="L89" s="313"/>
      <c r="M89" s="313"/>
      <c r="N89" s="313"/>
      <c r="O89" s="313"/>
      <c r="P89" s="313"/>
      <c r="Q89" s="313"/>
      <c r="R89" s="313"/>
      <c r="S89" s="313"/>
      <c r="T89" s="313"/>
      <c r="U89" s="139"/>
    </row>
    <row r="90" spans="2:21" ht="26.1" customHeight="1" x14ac:dyDescent="0.5">
      <c r="B90" s="137"/>
      <c r="C90" s="313"/>
      <c r="D90" s="313"/>
      <c r="E90" s="313"/>
      <c r="F90" s="313"/>
      <c r="G90" s="313"/>
      <c r="H90" s="313"/>
      <c r="I90" s="313"/>
      <c r="J90" s="313"/>
      <c r="K90" s="313"/>
      <c r="L90" s="313"/>
      <c r="M90" s="313"/>
      <c r="N90" s="313"/>
      <c r="O90" s="313"/>
      <c r="P90" s="313"/>
      <c r="Q90" s="313"/>
      <c r="R90" s="313"/>
      <c r="S90" s="313"/>
      <c r="T90" s="313"/>
      <c r="U90" s="139"/>
    </row>
    <row r="91" spans="2:21" ht="26.1" customHeight="1" x14ac:dyDescent="0.5">
      <c r="B91" s="137"/>
      <c r="C91" s="313"/>
      <c r="D91" s="313"/>
      <c r="E91" s="313"/>
      <c r="F91" s="313"/>
      <c r="G91" s="313"/>
      <c r="H91" s="313"/>
      <c r="I91" s="313"/>
      <c r="J91" s="313"/>
      <c r="K91" s="313"/>
      <c r="L91" s="313"/>
      <c r="M91" s="313"/>
      <c r="N91" s="313"/>
      <c r="O91" s="313"/>
      <c r="P91" s="313"/>
      <c r="Q91" s="313"/>
      <c r="R91" s="313"/>
      <c r="S91" s="313"/>
      <c r="T91" s="313"/>
      <c r="U91" s="139"/>
    </row>
    <row r="92" spans="2:21" ht="26.1" customHeight="1" x14ac:dyDescent="0.5">
      <c r="B92" s="137"/>
      <c r="C92" s="313"/>
      <c r="D92" s="313"/>
      <c r="E92" s="313"/>
      <c r="F92" s="313"/>
      <c r="G92" s="313"/>
      <c r="H92" s="313"/>
      <c r="I92" s="313"/>
      <c r="J92" s="313"/>
      <c r="K92" s="313"/>
      <c r="L92" s="313"/>
      <c r="M92" s="313"/>
      <c r="N92" s="313"/>
      <c r="O92" s="313"/>
      <c r="P92" s="313"/>
      <c r="Q92" s="313"/>
      <c r="R92" s="313"/>
      <c r="S92" s="313"/>
      <c r="T92" s="313"/>
      <c r="U92" s="139"/>
    </row>
    <row r="93" spans="2:21" ht="26.1" customHeight="1" x14ac:dyDescent="0.5">
      <c r="B93" s="137"/>
      <c r="C93" s="138"/>
      <c r="D93" s="138"/>
      <c r="E93" s="138"/>
      <c r="F93" s="138"/>
      <c r="G93" s="138"/>
      <c r="H93" s="138"/>
      <c r="I93" s="138"/>
      <c r="J93" s="138"/>
      <c r="K93" s="138"/>
      <c r="L93" s="138"/>
      <c r="M93" s="138"/>
      <c r="N93" s="138"/>
      <c r="O93" s="138"/>
      <c r="P93" s="138"/>
      <c r="Q93" s="138"/>
      <c r="R93" s="138"/>
      <c r="S93" s="138"/>
      <c r="T93" s="138"/>
      <c r="U93" s="139"/>
    </row>
    <row r="94" spans="2:21" ht="26.1" customHeight="1" x14ac:dyDescent="0.5">
      <c r="B94" s="137"/>
      <c r="C94" s="138"/>
      <c r="D94" s="138"/>
      <c r="E94" s="138"/>
      <c r="F94" s="138"/>
      <c r="G94" s="138"/>
      <c r="H94" s="138"/>
      <c r="I94" s="138"/>
      <c r="J94" s="138"/>
      <c r="K94" s="138"/>
      <c r="L94" s="138"/>
      <c r="M94" s="138"/>
      <c r="N94" s="138"/>
      <c r="O94" s="138"/>
      <c r="P94" s="138"/>
      <c r="Q94" s="138"/>
      <c r="R94" s="138"/>
      <c r="S94" s="138"/>
      <c r="T94" s="138"/>
      <c r="U94" s="139"/>
    </row>
    <row r="95" spans="2:21" ht="26.1" customHeight="1" x14ac:dyDescent="0.5">
      <c r="B95" s="137"/>
      <c r="C95" s="138"/>
      <c r="D95" s="138"/>
      <c r="E95" s="138"/>
      <c r="F95" s="138"/>
      <c r="G95" s="138"/>
      <c r="H95" s="138"/>
      <c r="I95" s="138"/>
      <c r="J95" s="138"/>
      <c r="K95" s="138"/>
      <c r="L95" s="138"/>
      <c r="M95" s="138"/>
      <c r="N95" s="138"/>
      <c r="O95" s="138"/>
      <c r="P95" s="138"/>
      <c r="Q95" s="138"/>
      <c r="R95" s="138"/>
      <c r="S95" s="138"/>
      <c r="T95" s="138"/>
      <c r="U95" s="139"/>
    </row>
    <row r="96" spans="2:21" ht="26.1" customHeight="1" x14ac:dyDescent="0.5">
      <c r="B96" s="137"/>
      <c r="C96" s="138"/>
      <c r="D96" s="138"/>
      <c r="E96" s="138"/>
      <c r="F96" s="138"/>
      <c r="G96" s="138"/>
      <c r="H96" s="138"/>
      <c r="I96" s="138"/>
      <c r="J96" s="138"/>
      <c r="K96" s="138"/>
      <c r="L96" s="138"/>
      <c r="M96" s="138"/>
      <c r="N96" s="138"/>
      <c r="O96" s="138"/>
      <c r="P96" s="138"/>
      <c r="Q96" s="138"/>
      <c r="R96" s="138"/>
      <c r="S96" s="138"/>
      <c r="T96" s="138"/>
      <c r="U96" s="139"/>
    </row>
    <row r="97" spans="2:21" ht="26.1" customHeight="1" x14ac:dyDescent="0.5">
      <c r="B97" s="137"/>
      <c r="C97" s="138"/>
      <c r="D97" s="138"/>
      <c r="E97" s="138"/>
      <c r="F97" s="138"/>
      <c r="G97" s="138"/>
      <c r="H97" s="138"/>
      <c r="I97" s="138"/>
      <c r="J97" s="138"/>
      <c r="K97" s="138"/>
      <c r="L97" s="138"/>
      <c r="M97" s="138"/>
      <c r="N97" s="138"/>
      <c r="O97" s="138"/>
      <c r="P97" s="138"/>
      <c r="Q97" s="138"/>
      <c r="R97" s="138"/>
      <c r="S97" s="138"/>
      <c r="T97" s="138"/>
      <c r="U97" s="139"/>
    </row>
    <row r="98" spans="2:21" ht="26.1" customHeight="1" x14ac:dyDescent="0.5">
      <c r="B98" s="137"/>
      <c r="C98" s="138"/>
      <c r="D98" s="138"/>
      <c r="E98" s="138"/>
      <c r="F98" s="138"/>
      <c r="G98" s="138"/>
      <c r="H98" s="138"/>
      <c r="I98" s="138"/>
      <c r="J98" s="138"/>
      <c r="K98" s="138"/>
      <c r="L98" s="138"/>
      <c r="M98" s="138"/>
      <c r="N98" s="138"/>
      <c r="O98" s="138"/>
      <c r="P98" s="138"/>
      <c r="Q98" s="138"/>
      <c r="R98" s="138"/>
      <c r="S98" s="138"/>
      <c r="T98" s="138"/>
      <c r="U98" s="139"/>
    </row>
    <row r="99" spans="2:21" ht="26.1" customHeight="1" x14ac:dyDescent="0.5">
      <c r="B99" s="139"/>
      <c r="C99" s="142"/>
      <c r="D99" s="142"/>
      <c r="E99" s="142"/>
      <c r="F99" s="142"/>
      <c r="G99" s="142"/>
      <c r="H99" s="142"/>
      <c r="I99" s="142"/>
      <c r="J99" s="142"/>
      <c r="K99" s="142"/>
      <c r="L99" s="142"/>
      <c r="M99" s="142"/>
      <c r="N99" s="142"/>
      <c r="O99" s="142"/>
      <c r="P99" s="142"/>
      <c r="Q99" s="142"/>
      <c r="R99" s="142"/>
      <c r="S99" s="142"/>
      <c r="T99" s="142"/>
      <c r="U99" s="139"/>
    </row>
    <row r="100" spans="2:21" ht="26.1" customHeight="1" x14ac:dyDescent="0.5">
      <c r="B100" s="134"/>
      <c r="C100" s="136"/>
      <c r="D100" s="136"/>
      <c r="E100" s="136"/>
      <c r="F100" s="136"/>
      <c r="G100" s="136"/>
      <c r="H100" s="136"/>
      <c r="I100" s="136"/>
      <c r="J100" s="136"/>
      <c r="K100" s="136"/>
      <c r="L100" s="136"/>
      <c r="M100" s="136"/>
      <c r="N100" s="136"/>
      <c r="O100" s="136"/>
      <c r="P100" s="136"/>
      <c r="Q100" s="136"/>
      <c r="R100" s="136"/>
      <c r="S100" s="136"/>
      <c r="T100" s="136"/>
      <c r="U100" s="134"/>
    </row>
    <row r="101" spans="2:21" ht="26.1" customHeight="1" x14ac:dyDescent="0.35"/>
    <row r="102" spans="2:21" ht="26.1" customHeight="1" x14ac:dyDescent="0.35"/>
    <row r="103" spans="2:21" ht="26.1" customHeight="1" x14ac:dyDescent="0.35"/>
    <row r="104" spans="2:21" ht="26.1" customHeight="1" x14ac:dyDescent="0.35"/>
    <row r="105" spans="2:21" ht="26.1" customHeight="1" x14ac:dyDescent="0.35"/>
    <row r="106" spans="2:21" ht="26.1" customHeight="1" x14ac:dyDescent="0.35"/>
    <row r="107" spans="2:21" ht="26.1" customHeight="1" x14ac:dyDescent="0.35"/>
    <row r="108" spans="2:21" ht="26.1" customHeight="1" x14ac:dyDescent="0.35"/>
    <row r="109" spans="2:21" ht="26.1" customHeight="1" x14ac:dyDescent="0.35"/>
  </sheetData>
  <mergeCells count="12">
    <mergeCell ref="L4:U4"/>
    <mergeCell ref="B4:K4"/>
    <mergeCell ref="L9:T9"/>
    <mergeCell ref="I9:K9"/>
    <mergeCell ref="H9:H11"/>
    <mergeCell ref="G9:G11"/>
    <mergeCell ref="E9:E11"/>
    <mergeCell ref="D9:D11"/>
    <mergeCell ref="B9:B11"/>
    <mergeCell ref="F9:F11"/>
    <mergeCell ref="C9:C11"/>
    <mergeCell ref="U9:U11"/>
  </mergeCells>
  <phoneticPr fontId="0" type="noConversion"/>
  <printOptions horizontalCentered="1"/>
  <pageMargins left="0.196850393700787" right="0.196850393700787" top="0.196850393700787" bottom="0.196850393700787" header="0.511811023622047" footer="0.511811023622047"/>
  <pageSetup paperSize="9" scale="45" orientation="portrait" r:id="rId1"/>
  <headerFooter alignWithMargins="0">
    <oddFooter>&amp;C&amp;"Times New Roman,Regular"&amp;20- &amp;P+15 -</oddFooter>
  </headerFooter>
  <colBreaks count="1" manualBreakCount="1">
    <brk id="11" max="77"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I200"/>
  <sheetViews>
    <sheetView rightToLeft="1" view="pageBreakPreview" topLeftCell="C1" zoomScale="50" zoomScaleNormal="50" zoomScaleSheetLayoutView="50" workbookViewId="0"/>
  </sheetViews>
  <sheetFormatPr defaultRowHeight="15" x14ac:dyDescent="0.35"/>
  <cols>
    <col min="1" max="2" width="9.140625" style="35"/>
    <col min="3" max="3" width="69.42578125" style="35" customWidth="1"/>
    <col min="4" max="21" width="17" style="35" customWidth="1"/>
    <col min="22" max="22" width="65.42578125" style="35" customWidth="1"/>
    <col min="23" max="28" width="12.85546875" style="63" bestFit="1" customWidth="1"/>
    <col min="29" max="32" width="9.140625" style="35"/>
    <col min="33" max="34" width="14.140625" style="35" bestFit="1" customWidth="1"/>
    <col min="35" max="35" width="15.85546875" style="35" customWidth="1"/>
    <col min="36" max="16384" width="9.140625" style="35"/>
  </cols>
  <sheetData>
    <row r="1" spans="1:35" s="5" customFormat="1" ht="19.5" customHeight="1" x14ac:dyDescent="0.65">
      <c r="C1" s="2"/>
      <c r="D1" s="2"/>
      <c r="E1" s="2"/>
      <c r="F1" s="2"/>
      <c r="G1" s="2"/>
      <c r="H1" s="2"/>
      <c r="I1" s="2"/>
      <c r="J1" s="2"/>
      <c r="K1" s="2"/>
      <c r="L1" s="2"/>
      <c r="M1" s="2"/>
      <c r="N1" s="2"/>
      <c r="O1" s="2"/>
      <c r="P1" s="2"/>
      <c r="Q1" s="2"/>
      <c r="R1" s="2"/>
      <c r="S1" s="2"/>
      <c r="T1" s="2"/>
      <c r="U1" s="2"/>
      <c r="W1" s="129"/>
      <c r="X1" s="129"/>
      <c r="Y1" s="129"/>
      <c r="Z1" s="129"/>
      <c r="AA1" s="129"/>
      <c r="AB1" s="129"/>
    </row>
    <row r="2" spans="1:35" s="5" customFormat="1" ht="19.5" customHeight="1" x14ac:dyDescent="0.65">
      <c r="C2" s="2"/>
      <c r="D2" s="2"/>
      <c r="E2" s="2"/>
      <c r="F2" s="2"/>
      <c r="G2" s="2"/>
      <c r="H2" s="2"/>
      <c r="I2" s="2"/>
      <c r="J2" s="2"/>
      <c r="K2" s="2"/>
      <c r="L2" s="2"/>
      <c r="M2" s="2"/>
      <c r="N2" s="2"/>
      <c r="O2" s="2"/>
      <c r="P2" s="2"/>
      <c r="Q2" s="2"/>
      <c r="R2" s="2"/>
      <c r="S2" s="2"/>
      <c r="T2" s="2"/>
      <c r="U2" s="2"/>
      <c r="W2" s="129"/>
      <c r="X2" s="129"/>
      <c r="Y2" s="129"/>
      <c r="Z2" s="129"/>
      <c r="AA2" s="129"/>
      <c r="AB2" s="129"/>
    </row>
    <row r="3" spans="1:35" s="5" customFormat="1" ht="19.5" customHeight="1" x14ac:dyDescent="0.7">
      <c r="C3" s="2"/>
      <c r="D3" s="126"/>
      <c r="E3" s="126"/>
      <c r="F3" s="126"/>
      <c r="G3" s="126"/>
      <c r="H3" s="126"/>
      <c r="I3" s="126"/>
      <c r="J3" s="126"/>
      <c r="K3" s="126"/>
      <c r="L3" s="126"/>
      <c r="M3" s="126"/>
      <c r="N3" s="126"/>
      <c r="O3" s="126"/>
      <c r="P3" s="126"/>
      <c r="Q3" s="126"/>
      <c r="R3" s="126"/>
      <c r="S3" s="126"/>
      <c r="T3" s="126"/>
      <c r="U3" s="126"/>
      <c r="V3" s="126"/>
      <c r="W3" s="129"/>
      <c r="X3" s="129"/>
      <c r="Y3" s="129"/>
      <c r="Z3" s="129"/>
      <c r="AA3" s="129"/>
      <c r="AB3" s="129"/>
    </row>
    <row r="4" spans="1:35" s="316" customFormat="1" ht="36.75" x14ac:dyDescent="0.85">
      <c r="C4" s="1656" t="s">
        <v>853</v>
      </c>
      <c r="D4" s="1656"/>
      <c r="E4" s="1656"/>
      <c r="F4" s="1656"/>
      <c r="G4" s="1656"/>
      <c r="H4" s="1656"/>
      <c r="I4" s="1656"/>
      <c r="J4" s="1656"/>
      <c r="K4" s="1656"/>
      <c r="L4" s="1656"/>
      <c r="M4" s="1648" t="s">
        <v>854</v>
      </c>
      <c r="N4" s="1648"/>
      <c r="O4" s="1648"/>
      <c r="P4" s="1648"/>
      <c r="Q4" s="1648"/>
      <c r="R4" s="1648"/>
      <c r="S4" s="1648"/>
      <c r="T4" s="1648"/>
      <c r="U4" s="1648"/>
      <c r="V4" s="1648"/>
      <c r="W4" s="315"/>
      <c r="X4" s="315"/>
      <c r="Y4" s="315"/>
      <c r="Z4" s="315"/>
      <c r="AA4" s="315"/>
      <c r="AB4" s="315"/>
      <c r="AC4" s="315"/>
      <c r="AD4" s="315"/>
      <c r="AE4" s="315"/>
      <c r="AF4" s="315"/>
      <c r="AG4" s="315"/>
      <c r="AH4" s="315"/>
    </row>
    <row r="5" spans="1:35" s="45" customFormat="1" ht="19.5" customHeight="1" x14ac:dyDescent="0.65">
      <c r="D5" s="44"/>
      <c r="E5" s="44"/>
      <c r="F5" s="44"/>
      <c r="G5" s="44"/>
      <c r="H5" s="44"/>
      <c r="I5" s="44"/>
      <c r="J5" s="44"/>
      <c r="K5" s="44"/>
      <c r="L5" s="44"/>
      <c r="M5" s="44"/>
      <c r="N5" s="44"/>
      <c r="O5" s="44"/>
      <c r="P5" s="44"/>
      <c r="Q5" s="44"/>
      <c r="R5" s="44"/>
      <c r="S5" s="44"/>
      <c r="T5" s="44"/>
      <c r="U5" s="44"/>
      <c r="V5" s="44"/>
      <c r="W5" s="79"/>
      <c r="X5" s="79"/>
      <c r="Y5" s="79"/>
      <c r="Z5" s="79"/>
      <c r="AA5" s="79"/>
      <c r="AB5" s="79"/>
    </row>
    <row r="6" spans="1:35" s="45" customFormat="1" ht="19.5" customHeight="1" x14ac:dyDescent="0.65">
      <c r="D6" s="130"/>
      <c r="E6" s="130"/>
      <c r="F6" s="130"/>
      <c r="G6" s="130"/>
      <c r="H6" s="130"/>
      <c r="I6" s="130"/>
      <c r="J6" s="44"/>
      <c r="K6" s="44"/>
      <c r="L6" s="44"/>
      <c r="M6" s="44"/>
      <c r="N6" s="44"/>
      <c r="O6" s="44"/>
      <c r="P6" s="44"/>
      <c r="Q6" s="44"/>
      <c r="R6" s="44"/>
      <c r="S6" s="44"/>
      <c r="T6" s="44"/>
      <c r="U6" s="44"/>
      <c r="V6" s="44"/>
      <c r="W6" s="79"/>
      <c r="X6" s="79"/>
      <c r="Y6" s="79"/>
      <c r="Z6" s="79"/>
      <c r="AA6" s="79"/>
      <c r="AB6" s="79"/>
    </row>
    <row r="7" spans="1:35" s="267" customFormat="1" ht="22.5" x14ac:dyDescent="0.5">
      <c r="C7" s="1079" t="s">
        <v>758</v>
      </c>
      <c r="V7" s="120" t="s">
        <v>762</v>
      </c>
      <c r="W7" s="319"/>
      <c r="X7" s="319"/>
      <c r="Y7" s="319"/>
      <c r="Z7" s="319"/>
      <c r="AA7" s="319"/>
      <c r="AB7" s="319"/>
    </row>
    <row r="8" spans="1:35" s="45" customFormat="1" ht="19.5" customHeight="1" thickBot="1" x14ac:dyDescent="0.7">
      <c r="D8" s="44"/>
      <c r="E8" s="44"/>
      <c r="F8" s="44"/>
      <c r="G8" s="44"/>
      <c r="H8" s="44"/>
      <c r="I8" s="44"/>
      <c r="J8" s="44"/>
      <c r="K8" s="44"/>
      <c r="L8" s="44"/>
      <c r="M8" s="44"/>
      <c r="N8" s="44"/>
      <c r="O8" s="44"/>
      <c r="P8" s="44"/>
      <c r="Q8" s="44"/>
      <c r="R8" s="44"/>
      <c r="S8" s="44"/>
      <c r="T8" s="44"/>
      <c r="U8" s="44"/>
      <c r="V8" s="44"/>
      <c r="W8" s="79"/>
      <c r="X8" s="79"/>
      <c r="Y8" s="79"/>
      <c r="Z8" s="79"/>
      <c r="AA8" s="79"/>
      <c r="AB8" s="79"/>
    </row>
    <row r="9" spans="1:35" s="913" customFormat="1" ht="25.5" customHeight="1" thickTop="1" x14ac:dyDescent="0.7">
      <c r="A9" s="145"/>
      <c r="B9" s="145"/>
      <c r="C9" s="1698" t="s">
        <v>212</v>
      </c>
      <c r="D9" s="1643">
        <v>2016</v>
      </c>
      <c r="E9" s="1643">
        <v>2017</v>
      </c>
      <c r="F9" s="1643">
        <v>2018</v>
      </c>
      <c r="G9" s="1643">
        <v>2019</v>
      </c>
      <c r="H9" s="1643">
        <v>2020</v>
      </c>
      <c r="I9" s="1643">
        <v>2021</v>
      </c>
      <c r="J9" s="1685">
        <v>2021</v>
      </c>
      <c r="K9" s="1686"/>
      <c r="L9" s="1687"/>
      <c r="M9" s="1688">
        <v>2021</v>
      </c>
      <c r="N9" s="1689"/>
      <c r="O9" s="1689"/>
      <c r="P9" s="1689"/>
      <c r="Q9" s="1689"/>
      <c r="R9" s="1689"/>
      <c r="S9" s="1689"/>
      <c r="T9" s="1689"/>
      <c r="U9" s="1690"/>
      <c r="V9" s="1695" t="s">
        <v>211</v>
      </c>
      <c r="W9" s="280"/>
      <c r="X9" s="280"/>
      <c r="Y9" s="280"/>
      <c r="Z9" s="280"/>
      <c r="AA9" s="280"/>
      <c r="AB9" s="280"/>
    </row>
    <row r="10" spans="1:35" s="145" customFormat="1" ht="19.5" customHeight="1" x14ac:dyDescent="0.7">
      <c r="C10" s="1699"/>
      <c r="D10" s="1644"/>
      <c r="E10" s="1644"/>
      <c r="F10" s="1644"/>
      <c r="G10" s="1644"/>
      <c r="H10" s="1644"/>
      <c r="I10" s="1644"/>
      <c r="J10" s="227" t="s">
        <v>80</v>
      </c>
      <c r="K10" s="228" t="s">
        <v>81</v>
      </c>
      <c r="L10" s="228" t="s">
        <v>82</v>
      </c>
      <c r="M10" s="228" t="s">
        <v>83</v>
      </c>
      <c r="N10" s="228" t="s">
        <v>84</v>
      </c>
      <c r="O10" s="228" t="s">
        <v>74</v>
      </c>
      <c r="P10" s="228" t="s">
        <v>75</v>
      </c>
      <c r="Q10" s="228" t="s">
        <v>76</v>
      </c>
      <c r="R10" s="228" t="s">
        <v>77</v>
      </c>
      <c r="S10" s="228" t="s">
        <v>78</v>
      </c>
      <c r="T10" s="228" t="s">
        <v>79</v>
      </c>
      <c r="U10" s="229" t="s">
        <v>613</v>
      </c>
      <c r="V10" s="1696"/>
      <c r="W10" s="144"/>
      <c r="X10" s="144"/>
      <c r="Y10" s="144"/>
      <c r="Z10" s="144"/>
      <c r="AA10" s="144"/>
      <c r="AB10" s="144"/>
    </row>
    <row r="11" spans="1:35" s="201" customFormat="1" ht="19.5" customHeight="1" x14ac:dyDescent="0.7">
      <c r="A11" s="145"/>
      <c r="B11" s="145"/>
      <c r="C11" s="1700"/>
      <c r="D11" s="1645"/>
      <c r="E11" s="1645"/>
      <c r="F11" s="1645"/>
      <c r="G11" s="1645"/>
      <c r="H11" s="1645"/>
      <c r="I11" s="1645"/>
      <c r="J11" s="230" t="s">
        <v>142</v>
      </c>
      <c r="K11" s="231" t="s">
        <v>25</v>
      </c>
      <c r="L11" s="231" t="s">
        <v>26</v>
      </c>
      <c r="M11" s="231" t="s">
        <v>27</v>
      </c>
      <c r="N11" s="231" t="s">
        <v>73</v>
      </c>
      <c r="O11" s="231" t="s">
        <v>136</v>
      </c>
      <c r="P11" s="231" t="s">
        <v>137</v>
      </c>
      <c r="Q11" s="231" t="s">
        <v>138</v>
      </c>
      <c r="R11" s="231" t="s">
        <v>139</v>
      </c>
      <c r="S11" s="231" t="s">
        <v>140</v>
      </c>
      <c r="T11" s="231" t="s">
        <v>141</v>
      </c>
      <c r="U11" s="232" t="s">
        <v>135</v>
      </c>
      <c r="V11" s="1697"/>
      <c r="W11" s="281"/>
      <c r="X11" s="281"/>
      <c r="Y11" s="281"/>
      <c r="Z11" s="281"/>
      <c r="AA11" s="281"/>
      <c r="AB11" s="281"/>
    </row>
    <row r="12" spans="1:35" s="145" customFormat="1" ht="15" customHeight="1" x14ac:dyDescent="0.7">
      <c r="C12" s="282"/>
      <c r="D12" s="209"/>
      <c r="E12" s="209"/>
      <c r="F12" s="209"/>
      <c r="G12" s="209"/>
      <c r="H12" s="209"/>
      <c r="I12" s="209"/>
      <c r="J12" s="211"/>
      <c r="K12" s="210"/>
      <c r="L12" s="210"/>
      <c r="M12" s="210"/>
      <c r="N12" s="210"/>
      <c r="O12" s="210"/>
      <c r="P12" s="210"/>
      <c r="Q12" s="210"/>
      <c r="R12" s="210"/>
      <c r="S12" s="210"/>
      <c r="T12" s="212"/>
      <c r="U12" s="208"/>
      <c r="V12" s="283"/>
      <c r="W12" s="144"/>
      <c r="X12" s="144"/>
      <c r="Y12" s="144"/>
      <c r="Z12" s="144"/>
      <c r="AA12" s="144"/>
      <c r="AB12" s="144"/>
    </row>
    <row r="13" spans="1:35" s="225" customFormat="1" ht="26.1" customHeight="1" x14ac:dyDescent="0.2">
      <c r="C13" s="784" t="s">
        <v>640</v>
      </c>
      <c r="D13" s="512"/>
      <c r="E13" s="512"/>
      <c r="F13" s="512"/>
      <c r="G13" s="512"/>
      <c r="H13" s="512"/>
      <c r="I13" s="512"/>
      <c r="J13" s="697"/>
      <c r="K13" s="698"/>
      <c r="L13" s="698"/>
      <c r="M13" s="698"/>
      <c r="N13" s="698"/>
      <c r="O13" s="698"/>
      <c r="P13" s="698"/>
      <c r="Q13" s="698"/>
      <c r="R13" s="698"/>
      <c r="S13" s="698"/>
      <c r="T13" s="781"/>
      <c r="U13" s="699"/>
      <c r="V13" s="238" t="s">
        <v>301</v>
      </c>
      <c r="W13" s="508"/>
      <c r="X13" s="508"/>
      <c r="Y13" s="508"/>
      <c r="Z13" s="508"/>
      <c r="AA13" s="508"/>
      <c r="AB13" s="508"/>
    </row>
    <row r="14" spans="1:35" s="225" customFormat="1" ht="26.1" customHeight="1" x14ac:dyDescent="0.2">
      <c r="A14" s="941"/>
      <c r="B14" s="941"/>
      <c r="C14" s="612" t="s">
        <v>99</v>
      </c>
      <c r="D14" s="521">
        <v>2E-3</v>
      </c>
      <c r="E14" s="521">
        <v>1E-3</v>
      </c>
      <c r="F14" s="521">
        <v>0</v>
      </c>
      <c r="G14" s="521">
        <v>0</v>
      </c>
      <c r="H14" s="521">
        <v>4090.7650117800003</v>
      </c>
      <c r="I14" s="521">
        <v>4106.3233883499997</v>
      </c>
      <c r="J14" s="456">
        <v>4114.4172163700005</v>
      </c>
      <c r="K14" s="454">
        <v>4003.9421636200004</v>
      </c>
      <c r="L14" s="454">
        <v>4027.5951995200003</v>
      </c>
      <c r="M14" s="454">
        <v>4051.2060804600005</v>
      </c>
      <c r="N14" s="454">
        <v>4074.8599764300002</v>
      </c>
      <c r="O14" s="454">
        <v>4098.4716899500008</v>
      </c>
      <c r="P14" s="454">
        <v>4122.1264465300001</v>
      </c>
      <c r="Q14" s="454">
        <v>4011.7816406800002</v>
      </c>
      <c r="R14" s="454">
        <v>4035.3946109200006</v>
      </c>
      <c r="S14" s="454">
        <v>4059.0506665400003</v>
      </c>
      <c r="T14" s="522">
        <v>4082.6644707200003</v>
      </c>
      <c r="U14" s="620">
        <v>4106.3233883499997</v>
      </c>
      <c r="V14" s="404" t="s">
        <v>45</v>
      </c>
      <c r="W14" s="941"/>
      <c r="X14" s="941"/>
      <c r="Y14" s="941"/>
      <c r="Z14" s="941"/>
      <c r="AA14" s="941"/>
      <c r="AB14" s="508"/>
      <c r="AC14" s="508"/>
      <c r="AD14" s="508"/>
      <c r="AE14" s="508"/>
      <c r="AF14" s="508"/>
      <c r="AG14" s="508"/>
      <c r="AH14" s="508"/>
      <c r="AI14" s="508"/>
    </row>
    <row r="15" spans="1:35" s="225" customFormat="1" ht="26.1" customHeight="1" x14ac:dyDescent="0.2">
      <c r="A15" s="941"/>
      <c r="B15" s="941"/>
      <c r="C15" s="613" t="s">
        <v>249</v>
      </c>
      <c r="D15" s="524">
        <v>0</v>
      </c>
      <c r="E15" s="524">
        <v>0</v>
      </c>
      <c r="F15" s="524">
        <v>0</v>
      </c>
      <c r="G15" s="524">
        <v>0</v>
      </c>
      <c r="H15" s="524">
        <v>4090.7650117800003</v>
      </c>
      <c r="I15" s="524">
        <v>4106.3213883499993</v>
      </c>
      <c r="J15" s="453">
        <v>4114.4172163700005</v>
      </c>
      <c r="K15" s="451">
        <v>4003.9421636200004</v>
      </c>
      <c r="L15" s="451">
        <v>4027.5951995200003</v>
      </c>
      <c r="M15" s="451">
        <v>4051.2060804600005</v>
      </c>
      <c r="N15" s="451">
        <v>4074.8599764300002</v>
      </c>
      <c r="O15" s="451">
        <v>4098.4716899500008</v>
      </c>
      <c r="P15" s="451">
        <v>4122.1264465300001</v>
      </c>
      <c r="Q15" s="451">
        <v>4011.7816406800002</v>
      </c>
      <c r="R15" s="451">
        <v>4035.3946109200006</v>
      </c>
      <c r="S15" s="451">
        <v>4059.0506665400003</v>
      </c>
      <c r="T15" s="525">
        <v>4082.6644707200003</v>
      </c>
      <c r="U15" s="619">
        <v>4106.3213883499993</v>
      </c>
      <c r="V15" s="552" t="s">
        <v>229</v>
      </c>
      <c r="W15" s="941"/>
      <c r="X15" s="941"/>
      <c r="Y15" s="941"/>
      <c r="Z15" s="941"/>
      <c r="AA15" s="941"/>
      <c r="AB15" s="508"/>
      <c r="AC15" s="508"/>
      <c r="AD15" s="508"/>
      <c r="AE15" s="508"/>
      <c r="AF15" s="508"/>
      <c r="AG15" s="508"/>
      <c r="AH15" s="508"/>
      <c r="AI15" s="508"/>
    </row>
    <row r="16" spans="1:35" s="225" customFormat="1" ht="26.1" customHeight="1" x14ac:dyDescent="0.2">
      <c r="A16" s="941"/>
      <c r="B16" s="941"/>
      <c r="C16" s="613" t="s">
        <v>250</v>
      </c>
      <c r="D16" s="524">
        <v>2E-3</v>
      </c>
      <c r="E16" s="524">
        <v>1E-3</v>
      </c>
      <c r="F16" s="524">
        <v>0</v>
      </c>
      <c r="G16" s="524">
        <v>0</v>
      </c>
      <c r="H16" s="524">
        <v>0</v>
      </c>
      <c r="I16" s="524">
        <v>2E-3</v>
      </c>
      <c r="J16" s="453">
        <v>0</v>
      </c>
      <c r="K16" s="451">
        <v>0</v>
      </c>
      <c r="L16" s="451">
        <v>0</v>
      </c>
      <c r="M16" s="451">
        <v>0</v>
      </c>
      <c r="N16" s="451">
        <v>0</v>
      </c>
      <c r="O16" s="451">
        <v>0</v>
      </c>
      <c r="P16" s="451">
        <v>0</v>
      </c>
      <c r="Q16" s="451">
        <v>0</v>
      </c>
      <c r="R16" s="451">
        <v>0</v>
      </c>
      <c r="S16" s="451">
        <v>0</v>
      </c>
      <c r="T16" s="525">
        <v>0</v>
      </c>
      <c r="U16" s="619">
        <v>2E-3</v>
      </c>
      <c r="V16" s="552" t="s">
        <v>463</v>
      </c>
      <c r="W16" s="941"/>
      <c r="X16" s="941"/>
      <c r="Y16" s="941"/>
      <c r="Z16" s="941"/>
      <c r="AA16" s="941"/>
      <c r="AB16" s="508"/>
      <c r="AC16" s="508"/>
      <c r="AD16" s="508"/>
      <c r="AE16" s="508"/>
      <c r="AF16" s="508"/>
      <c r="AG16" s="508"/>
      <c r="AH16" s="508"/>
      <c r="AI16" s="508"/>
    </row>
    <row r="17" spans="1:35" s="225" customFormat="1" ht="26.1" customHeight="1" x14ac:dyDescent="0.2">
      <c r="A17" s="941"/>
      <c r="B17" s="941"/>
      <c r="C17" s="613" t="s">
        <v>251</v>
      </c>
      <c r="D17" s="524">
        <v>0</v>
      </c>
      <c r="E17" s="524">
        <v>0</v>
      </c>
      <c r="F17" s="524">
        <v>0</v>
      </c>
      <c r="G17" s="524">
        <v>0</v>
      </c>
      <c r="H17" s="524">
        <v>0</v>
      </c>
      <c r="I17" s="524">
        <v>0</v>
      </c>
      <c r="J17" s="453">
        <v>0</v>
      </c>
      <c r="K17" s="451">
        <v>0</v>
      </c>
      <c r="L17" s="451">
        <v>0</v>
      </c>
      <c r="M17" s="451">
        <v>0</v>
      </c>
      <c r="N17" s="451">
        <v>0</v>
      </c>
      <c r="O17" s="451">
        <v>0</v>
      </c>
      <c r="P17" s="451">
        <v>0</v>
      </c>
      <c r="Q17" s="451">
        <v>0</v>
      </c>
      <c r="R17" s="451">
        <v>0</v>
      </c>
      <c r="S17" s="451">
        <v>0</v>
      </c>
      <c r="T17" s="525">
        <v>0</v>
      </c>
      <c r="U17" s="619">
        <v>0</v>
      </c>
      <c r="V17" s="552" t="s">
        <v>444</v>
      </c>
      <c r="W17" s="941"/>
      <c r="X17" s="941"/>
      <c r="Y17" s="941"/>
      <c r="Z17" s="941"/>
      <c r="AA17" s="941"/>
      <c r="AB17" s="508"/>
      <c r="AC17" s="508"/>
      <c r="AD17" s="508"/>
      <c r="AE17" s="508"/>
      <c r="AF17" s="508"/>
      <c r="AG17" s="508"/>
      <c r="AH17" s="508"/>
      <c r="AI17" s="508"/>
    </row>
    <row r="18" spans="1:35" s="225" customFormat="1" ht="26.1" customHeight="1" x14ac:dyDescent="0.2">
      <c r="A18" s="941"/>
      <c r="B18" s="941"/>
      <c r="C18" s="612" t="s">
        <v>44</v>
      </c>
      <c r="D18" s="521">
        <v>379782.58646239061</v>
      </c>
      <c r="E18" s="521">
        <v>417048.75245176384</v>
      </c>
      <c r="F18" s="521">
        <v>597124.57881394948</v>
      </c>
      <c r="G18" s="521">
        <v>977522.48257533263</v>
      </c>
      <c r="H18" s="521">
        <v>1522555.4449447715</v>
      </c>
      <c r="I18" s="521">
        <v>2817155.5173435016</v>
      </c>
      <c r="J18" s="456">
        <v>1583681.7239936246</v>
      </c>
      <c r="K18" s="454">
        <v>1652893.9528145643</v>
      </c>
      <c r="L18" s="454">
        <v>1719987.4204534709</v>
      </c>
      <c r="M18" s="454">
        <v>2306463.0379637675</v>
      </c>
      <c r="N18" s="454">
        <v>2340615.0048068254</v>
      </c>
      <c r="O18" s="454">
        <v>2376759.0387129062</v>
      </c>
      <c r="P18" s="454">
        <v>2437849.7027970953</v>
      </c>
      <c r="Q18" s="454">
        <v>2542973.8655103249</v>
      </c>
      <c r="R18" s="454">
        <v>2586279.1142259142</v>
      </c>
      <c r="S18" s="454">
        <v>2610398.9236761536</v>
      </c>
      <c r="T18" s="522">
        <v>2729277.9295652229</v>
      </c>
      <c r="U18" s="620">
        <v>2817155.5173435016</v>
      </c>
      <c r="V18" s="404" t="s">
        <v>285</v>
      </c>
      <c r="W18" s="941"/>
      <c r="X18" s="941"/>
      <c r="Y18" s="941"/>
      <c r="Z18" s="941"/>
      <c r="AA18" s="941"/>
      <c r="AB18" s="508"/>
      <c r="AC18" s="508"/>
      <c r="AD18" s="508"/>
      <c r="AE18" s="508"/>
      <c r="AF18" s="508"/>
      <c r="AG18" s="508"/>
      <c r="AH18" s="508"/>
      <c r="AI18" s="508"/>
    </row>
    <row r="19" spans="1:35" s="225" customFormat="1" ht="26.1" customHeight="1" x14ac:dyDescent="0.2">
      <c r="A19" s="941"/>
      <c r="B19" s="941"/>
      <c r="C19" s="613" t="s">
        <v>232</v>
      </c>
      <c r="D19" s="524">
        <v>379530.74710773618</v>
      </c>
      <c r="E19" s="524">
        <v>416524.32647789823</v>
      </c>
      <c r="F19" s="524">
        <v>596756.7469341472</v>
      </c>
      <c r="G19" s="524">
        <v>976986.88917684241</v>
      </c>
      <c r="H19" s="524">
        <v>1521917.5216251251</v>
      </c>
      <c r="I19" s="524">
        <v>2815094.5636030901</v>
      </c>
      <c r="J19" s="453">
        <v>1583051.9369945168</v>
      </c>
      <c r="K19" s="451">
        <v>1652135.1741467691</v>
      </c>
      <c r="L19" s="451">
        <v>1718769.2834452472</v>
      </c>
      <c r="M19" s="451">
        <v>2304848.5930036367</v>
      </c>
      <c r="N19" s="451">
        <v>2339393.9419229473</v>
      </c>
      <c r="O19" s="451">
        <v>2374654.0878178203</v>
      </c>
      <c r="P19" s="451">
        <v>2435670.1312353807</v>
      </c>
      <c r="Q19" s="451">
        <v>2540469.7895624046</v>
      </c>
      <c r="R19" s="451">
        <v>2584130.8002427574</v>
      </c>
      <c r="S19" s="451">
        <v>2608227.7291688886</v>
      </c>
      <c r="T19" s="525">
        <v>2727126.7592627294</v>
      </c>
      <c r="U19" s="619">
        <v>2815094.5636030901</v>
      </c>
      <c r="V19" s="406" t="s">
        <v>466</v>
      </c>
      <c r="W19" s="941"/>
      <c r="X19" s="941"/>
      <c r="Y19" s="941"/>
      <c r="Z19" s="941"/>
      <c r="AA19" s="941"/>
      <c r="AB19" s="508"/>
      <c r="AC19" s="508"/>
      <c r="AD19" s="508"/>
      <c r="AE19" s="508"/>
      <c r="AF19" s="508"/>
      <c r="AG19" s="508"/>
      <c r="AH19" s="508"/>
      <c r="AI19" s="508"/>
    </row>
    <row r="20" spans="1:35" s="225" customFormat="1" ht="26.1" customHeight="1" x14ac:dyDescent="0.2">
      <c r="A20" s="941"/>
      <c r="B20" s="941"/>
      <c r="C20" s="614" t="s">
        <v>496</v>
      </c>
      <c r="D20" s="524">
        <v>297165.27714629605</v>
      </c>
      <c r="E20" s="524">
        <v>326522.66898490343</v>
      </c>
      <c r="F20" s="524">
        <v>467516.61045818782</v>
      </c>
      <c r="G20" s="524">
        <v>770298.56453522108</v>
      </c>
      <c r="H20" s="524">
        <v>1263941.9747210888</v>
      </c>
      <c r="I20" s="524">
        <v>2294138.1362827276</v>
      </c>
      <c r="J20" s="453">
        <v>1307420.8680810877</v>
      </c>
      <c r="K20" s="451">
        <v>1353006.4341571364</v>
      </c>
      <c r="L20" s="451">
        <v>1393813.9550240668</v>
      </c>
      <c r="M20" s="451">
        <v>1890059.9291557898</v>
      </c>
      <c r="N20" s="451">
        <v>1913621.2857977001</v>
      </c>
      <c r="O20" s="451">
        <v>1948858.3136904594</v>
      </c>
      <c r="P20" s="451">
        <v>1996307.762591514</v>
      </c>
      <c r="Q20" s="451">
        <v>2085554.4251782119</v>
      </c>
      <c r="R20" s="451">
        <v>2121713.3605714855</v>
      </c>
      <c r="S20" s="451">
        <v>2131103.6908861375</v>
      </c>
      <c r="T20" s="525">
        <v>2162833.0474991901</v>
      </c>
      <c r="U20" s="619">
        <v>2294138.1362827276</v>
      </c>
      <c r="V20" s="552" t="s">
        <v>430</v>
      </c>
      <c r="W20" s="941"/>
      <c r="X20" s="941"/>
      <c r="Y20" s="941"/>
      <c r="Z20" s="941"/>
      <c r="AA20" s="941"/>
      <c r="AB20" s="508"/>
      <c r="AC20" s="508"/>
      <c r="AD20" s="508"/>
      <c r="AE20" s="508"/>
      <c r="AF20" s="508"/>
      <c r="AG20" s="508"/>
      <c r="AH20" s="508"/>
      <c r="AI20" s="508"/>
    </row>
    <row r="21" spans="1:35" s="225" customFormat="1" ht="26.1" customHeight="1" x14ac:dyDescent="0.2">
      <c r="A21" s="941"/>
      <c r="B21" s="941"/>
      <c r="C21" s="614" t="s">
        <v>497</v>
      </c>
      <c r="D21" s="524">
        <v>81777.972245380093</v>
      </c>
      <c r="E21" s="524">
        <v>89169.787626151883</v>
      </c>
      <c r="F21" s="524">
        <v>128059.29050808946</v>
      </c>
      <c r="G21" s="524">
        <v>205147.05562287034</v>
      </c>
      <c r="H21" s="524">
        <v>256193.41034571649</v>
      </c>
      <c r="I21" s="524">
        <v>519001.67170210264</v>
      </c>
      <c r="J21" s="453">
        <v>273906.71781445906</v>
      </c>
      <c r="K21" s="451">
        <v>297432.71597225277</v>
      </c>
      <c r="L21" s="451">
        <v>322888.83398640045</v>
      </c>
      <c r="M21" s="451">
        <v>412411.40730133699</v>
      </c>
      <c r="N21" s="451">
        <v>423456.07885767712</v>
      </c>
      <c r="O21" s="451">
        <v>423552.1639843611</v>
      </c>
      <c r="P21" s="451">
        <v>437174.61731775664</v>
      </c>
      <c r="Q21" s="451">
        <v>452743.30825772235</v>
      </c>
      <c r="R21" s="451">
        <v>460307.87734298193</v>
      </c>
      <c r="S21" s="451">
        <v>475076.72072877141</v>
      </c>
      <c r="T21" s="525">
        <v>562274.13733366935</v>
      </c>
      <c r="U21" s="619">
        <v>519001.67170210264</v>
      </c>
      <c r="V21" s="552" t="s">
        <v>431</v>
      </c>
      <c r="W21" s="941"/>
      <c r="X21" s="941"/>
      <c r="Y21" s="941"/>
      <c r="Z21" s="941"/>
      <c r="AA21" s="941"/>
      <c r="AB21" s="508"/>
      <c r="AC21" s="508"/>
      <c r="AD21" s="508"/>
      <c r="AE21" s="508"/>
      <c r="AF21" s="508"/>
      <c r="AG21" s="508"/>
      <c r="AH21" s="508"/>
      <c r="AI21" s="508"/>
    </row>
    <row r="22" spans="1:35" s="225" customFormat="1" ht="26.1" customHeight="1" x14ac:dyDescent="0.2">
      <c r="A22" s="941"/>
      <c r="B22" s="941"/>
      <c r="C22" s="614" t="s">
        <v>233</v>
      </c>
      <c r="D22" s="524">
        <v>587.49771606000002</v>
      </c>
      <c r="E22" s="524">
        <v>831.86986684290002</v>
      </c>
      <c r="F22" s="524">
        <v>1180.8459678700001</v>
      </c>
      <c r="G22" s="524">
        <v>1541.269018751</v>
      </c>
      <c r="H22" s="524">
        <v>1782.1365583200002</v>
      </c>
      <c r="I22" s="524">
        <v>1954.7556182599999</v>
      </c>
      <c r="J22" s="453">
        <v>1724.3510989700001</v>
      </c>
      <c r="K22" s="451">
        <v>1696.02401738</v>
      </c>
      <c r="L22" s="451">
        <v>2066.4944347800001</v>
      </c>
      <c r="M22" s="451">
        <v>2377.2565465099997</v>
      </c>
      <c r="N22" s="451">
        <v>2316.57726757</v>
      </c>
      <c r="O22" s="451">
        <v>2243.6101430000003</v>
      </c>
      <c r="P22" s="451">
        <v>2187.7513261099998</v>
      </c>
      <c r="Q22" s="451">
        <v>2172.05612647</v>
      </c>
      <c r="R22" s="451">
        <v>2109.5623282899996</v>
      </c>
      <c r="S22" s="451">
        <v>2047.31755398</v>
      </c>
      <c r="T22" s="525">
        <v>2019.5744298699999</v>
      </c>
      <c r="U22" s="619">
        <v>1954.7556182599999</v>
      </c>
      <c r="V22" s="552" t="s">
        <v>432</v>
      </c>
      <c r="W22" s="941"/>
      <c r="X22" s="941"/>
      <c r="Y22" s="941"/>
      <c r="Z22" s="941"/>
      <c r="AA22" s="941"/>
      <c r="AB22" s="508"/>
      <c r="AC22" s="508"/>
      <c r="AD22" s="508"/>
      <c r="AE22" s="508"/>
      <c r="AF22" s="508"/>
      <c r="AG22" s="508"/>
      <c r="AH22" s="508"/>
      <c r="AI22" s="508"/>
    </row>
    <row r="23" spans="1:35" s="225" customFormat="1" ht="26.1" customHeight="1" x14ac:dyDescent="0.2">
      <c r="A23" s="941"/>
      <c r="B23" s="941"/>
      <c r="C23" s="613" t="s">
        <v>495</v>
      </c>
      <c r="D23" s="524">
        <v>251.83935465444327</v>
      </c>
      <c r="E23" s="524">
        <v>524.42597386559805</v>
      </c>
      <c r="F23" s="524">
        <v>367.83187980226779</v>
      </c>
      <c r="G23" s="524">
        <v>535.59339849017158</v>
      </c>
      <c r="H23" s="524">
        <v>637.92331964647826</v>
      </c>
      <c r="I23" s="524">
        <v>2060.9537404115567</v>
      </c>
      <c r="J23" s="453">
        <v>629.78699910773332</v>
      </c>
      <c r="K23" s="451">
        <v>758.77866779521253</v>
      </c>
      <c r="L23" s="451">
        <v>1218.1370082237022</v>
      </c>
      <c r="M23" s="451">
        <v>1614.4449601309511</v>
      </c>
      <c r="N23" s="451">
        <v>1221.0628838783457</v>
      </c>
      <c r="O23" s="451">
        <v>2104.9508950859868</v>
      </c>
      <c r="P23" s="451">
        <v>2179.571561714542</v>
      </c>
      <c r="Q23" s="451">
        <v>2504.0759479203962</v>
      </c>
      <c r="R23" s="451">
        <v>2148.3139831567278</v>
      </c>
      <c r="S23" s="451">
        <v>2171.1945072652202</v>
      </c>
      <c r="T23" s="525">
        <v>2151.1703024935546</v>
      </c>
      <c r="U23" s="619">
        <v>2060.9537404115567</v>
      </c>
      <c r="V23" s="406" t="s">
        <v>475</v>
      </c>
      <c r="W23" s="941"/>
      <c r="X23" s="941"/>
      <c r="Y23" s="941"/>
      <c r="Z23" s="941"/>
      <c r="AA23" s="941"/>
      <c r="AB23" s="508"/>
      <c r="AC23" s="508"/>
      <c r="AD23" s="508"/>
      <c r="AE23" s="508"/>
      <c r="AF23" s="508"/>
      <c r="AG23" s="508"/>
      <c r="AH23" s="508"/>
      <c r="AI23" s="508"/>
    </row>
    <row r="24" spans="1:35" s="220" customFormat="1" ht="26.1" customHeight="1" x14ac:dyDescent="0.2">
      <c r="A24" s="941"/>
      <c r="B24" s="941"/>
      <c r="C24" s="612" t="s">
        <v>638</v>
      </c>
      <c r="D24" s="521">
        <v>379782.58846239059</v>
      </c>
      <c r="E24" s="521">
        <v>417048.75345176383</v>
      </c>
      <c r="F24" s="521">
        <v>597124.57881394948</v>
      </c>
      <c r="G24" s="521">
        <v>977522.48257533263</v>
      </c>
      <c r="H24" s="521">
        <v>1526646.2099565514</v>
      </c>
      <c r="I24" s="521">
        <v>2821261.8407318518</v>
      </c>
      <c r="J24" s="456">
        <v>1587796.1412099947</v>
      </c>
      <c r="K24" s="454">
        <v>1656897.8949781843</v>
      </c>
      <c r="L24" s="454">
        <v>1724015.0156529909</v>
      </c>
      <c r="M24" s="454">
        <v>2310514.2440442275</v>
      </c>
      <c r="N24" s="454">
        <v>2344689.8647832554</v>
      </c>
      <c r="O24" s="454">
        <v>2380857.5104028564</v>
      </c>
      <c r="P24" s="454">
        <v>2441971.8292436255</v>
      </c>
      <c r="Q24" s="454">
        <v>2546985.647151005</v>
      </c>
      <c r="R24" s="454">
        <v>2590314.5088368342</v>
      </c>
      <c r="S24" s="454">
        <v>2614457.9743426936</v>
      </c>
      <c r="T24" s="522">
        <v>2733360.594035943</v>
      </c>
      <c r="U24" s="620">
        <v>2821261.8407318518</v>
      </c>
      <c r="V24" s="404" t="s">
        <v>298</v>
      </c>
      <c r="W24" s="941"/>
      <c r="X24" s="941"/>
      <c r="Y24" s="941"/>
      <c r="Z24" s="941"/>
      <c r="AA24" s="941"/>
      <c r="AB24" s="508"/>
      <c r="AC24" s="508"/>
      <c r="AD24" s="508"/>
      <c r="AE24" s="508"/>
      <c r="AF24" s="508"/>
      <c r="AG24" s="508"/>
      <c r="AH24" s="508"/>
      <c r="AI24" s="508"/>
    </row>
    <row r="25" spans="1:35" s="220" customFormat="1" ht="26.1" customHeight="1" thickBot="1" x14ac:dyDescent="0.25">
      <c r="A25" s="941"/>
      <c r="B25" s="941"/>
      <c r="C25" s="612"/>
      <c r="D25" s="521"/>
      <c r="E25" s="521"/>
      <c r="F25" s="521"/>
      <c r="G25" s="521"/>
      <c r="H25" s="521"/>
      <c r="I25" s="521"/>
      <c r="J25" s="456"/>
      <c r="K25" s="454"/>
      <c r="L25" s="454"/>
      <c r="M25" s="454"/>
      <c r="N25" s="454"/>
      <c r="O25" s="454"/>
      <c r="P25" s="454"/>
      <c r="Q25" s="454"/>
      <c r="R25" s="454"/>
      <c r="S25" s="454"/>
      <c r="T25" s="522"/>
      <c r="U25" s="620"/>
      <c r="V25" s="790"/>
      <c r="W25" s="941"/>
      <c r="X25" s="941"/>
      <c r="Y25" s="941"/>
      <c r="Z25" s="941"/>
      <c r="AA25" s="941"/>
      <c r="AB25" s="508"/>
      <c r="AC25" s="508"/>
      <c r="AD25" s="508"/>
      <c r="AE25" s="508"/>
      <c r="AF25" s="508"/>
      <c r="AG25" s="508"/>
      <c r="AH25" s="508"/>
      <c r="AI25" s="508"/>
    </row>
    <row r="26" spans="1:35" s="225" customFormat="1" ht="12" customHeight="1" thickTop="1" x14ac:dyDescent="0.2">
      <c r="A26" s="941"/>
      <c r="B26" s="941"/>
      <c r="C26" s="785"/>
      <c r="D26" s="709"/>
      <c r="E26" s="709"/>
      <c r="F26" s="709"/>
      <c r="G26" s="709"/>
      <c r="H26" s="709"/>
      <c r="I26" s="709"/>
      <c r="J26" s="710"/>
      <c r="K26" s="711"/>
      <c r="L26" s="711"/>
      <c r="M26" s="711"/>
      <c r="N26" s="711"/>
      <c r="O26" s="711"/>
      <c r="P26" s="711"/>
      <c r="Q26" s="711"/>
      <c r="R26" s="711"/>
      <c r="S26" s="711"/>
      <c r="T26" s="712"/>
      <c r="U26" s="934"/>
      <c r="V26" s="408"/>
      <c r="W26" s="941"/>
      <c r="X26" s="941"/>
      <c r="Y26" s="941"/>
      <c r="Z26" s="941"/>
      <c r="AA26" s="941"/>
      <c r="AB26" s="508"/>
      <c r="AC26" s="508"/>
      <c r="AD26" s="508"/>
      <c r="AE26" s="508"/>
      <c r="AF26" s="508"/>
      <c r="AG26" s="508"/>
      <c r="AH26" s="508"/>
      <c r="AI26" s="508"/>
    </row>
    <row r="27" spans="1:35" s="220" customFormat="1" ht="26.1" customHeight="1" x14ac:dyDescent="0.2">
      <c r="A27" s="941"/>
      <c r="B27" s="941"/>
      <c r="C27" s="611" t="s">
        <v>641</v>
      </c>
      <c r="D27" s="521"/>
      <c r="E27" s="521"/>
      <c r="F27" s="521"/>
      <c r="G27" s="521"/>
      <c r="H27" s="521"/>
      <c r="I27" s="521"/>
      <c r="J27" s="456"/>
      <c r="K27" s="454"/>
      <c r="L27" s="454"/>
      <c r="M27" s="454"/>
      <c r="N27" s="454"/>
      <c r="O27" s="454"/>
      <c r="P27" s="454"/>
      <c r="Q27" s="454"/>
      <c r="R27" s="454"/>
      <c r="S27" s="454"/>
      <c r="T27" s="522"/>
      <c r="U27" s="620"/>
      <c r="V27" s="238" t="s">
        <v>302</v>
      </c>
      <c r="W27" s="941"/>
      <c r="X27" s="941"/>
      <c r="Y27" s="941"/>
      <c r="Z27" s="941"/>
      <c r="AA27" s="941"/>
      <c r="AB27" s="508"/>
      <c r="AC27" s="508"/>
      <c r="AD27" s="508"/>
      <c r="AE27" s="508"/>
      <c r="AF27" s="508"/>
      <c r="AG27" s="508"/>
      <c r="AH27" s="508"/>
      <c r="AI27" s="508"/>
    </row>
    <row r="28" spans="1:35" s="220" customFormat="1" ht="26.1" customHeight="1" x14ac:dyDescent="0.2">
      <c r="A28" s="941"/>
      <c r="B28" s="941"/>
      <c r="C28" s="613" t="s">
        <v>642</v>
      </c>
      <c r="D28" s="524">
        <v>247319.79840696999</v>
      </c>
      <c r="E28" s="524">
        <v>288418.40802444227</v>
      </c>
      <c r="F28" s="524">
        <v>442654.65207380877</v>
      </c>
      <c r="G28" s="524">
        <v>828193.96479662845</v>
      </c>
      <c r="H28" s="524">
        <v>1061773.5048207538</v>
      </c>
      <c r="I28" s="524">
        <v>1927197.6275605382</v>
      </c>
      <c r="J28" s="453">
        <v>1125292.7547417977</v>
      </c>
      <c r="K28" s="451">
        <v>1193796.6198742152</v>
      </c>
      <c r="L28" s="451">
        <v>1281597.7940535555</v>
      </c>
      <c r="M28" s="451">
        <v>1417670.8465533953</v>
      </c>
      <c r="N28" s="451">
        <v>1458574.5317692226</v>
      </c>
      <c r="O28" s="451">
        <v>1496127.8319396132</v>
      </c>
      <c r="P28" s="451">
        <v>1553528.0199128031</v>
      </c>
      <c r="Q28" s="451">
        <v>1661405.4004076226</v>
      </c>
      <c r="R28" s="451">
        <v>1713243.014716408</v>
      </c>
      <c r="S28" s="451">
        <v>1739388.9990856412</v>
      </c>
      <c r="T28" s="525">
        <v>1837777.9104959678</v>
      </c>
      <c r="U28" s="619">
        <v>1927197.6275605382</v>
      </c>
      <c r="V28" s="406" t="s">
        <v>493</v>
      </c>
      <c r="W28" s="941"/>
      <c r="X28" s="941"/>
      <c r="Y28" s="941"/>
      <c r="Z28" s="941"/>
      <c r="AA28" s="941"/>
      <c r="AB28" s="508"/>
      <c r="AC28" s="508"/>
      <c r="AD28" s="508"/>
      <c r="AE28" s="508"/>
      <c r="AF28" s="508"/>
      <c r="AG28" s="508"/>
      <c r="AH28" s="508"/>
      <c r="AI28" s="508"/>
    </row>
    <row r="29" spans="1:35" s="220" customFormat="1" ht="26.1" customHeight="1" x14ac:dyDescent="0.2">
      <c r="A29" s="941"/>
      <c r="B29" s="941"/>
      <c r="C29" s="613" t="s">
        <v>643</v>
      </c>
      <c r="D29" s="524">
        <v>132462.79005542054</v>
      </c>
      <c r="E29" s="524">
        <v>128630.3454273216</v>
      </c>
      <c r="F29" s="524">
        <v>154469.92674014071</v>
      </c>
      <c r="G29" s="524">
        <v>149328.517778704</v>
      </c>
      <c r="H29" s="524">
        <v>464872.70513579791</v>
      </c>
      <c r="I29" s="524">
        <v>894064.21317131363</v>
      </c>
      <c r="J29" s="453">
        <v>462503.38646819704</v>
      </c>
      <c r="K29" s="451">
        <v>463101.27510396927</v>
      </c>
      <c r="L29" s="451">
        <v>442417.22159943578</v>
      </c>
      <c r="M29" s="451">
        <v>892843.39749083249</v>
      </c>
      <c r="N29" s="451">
        <v>886115.3330140328</v>
      </c>
      <c r="O29" s="451">
        <v>884729.6784632433</v>
      </c>
      <c r="P29" s="451">
        <v>888443.8093308222</v>
      </c>
      <c r="Q29" s="451">
        <v>885580.24674338219</v>
      </c>
      <c r="R29" s="451">
        <v>877071.49412042624</v>
      </c>
      <c r="S29" s="451">
        <v>875068.97525705269</v>
      </c>
      <c r="T29" s="525">
        <v>895582.68353997462</v>
      </c>
      <c r="U29" s="619">
        <v>894064.21317131363</v>
      </c>
      <c r="V29" s="406" t="s">
        <v>494</v>
      </c>
      <c r="W29" s="941"/>
      <c r="X29" s="941"/>
      <c r="Y29" s="941"/>
      <c r="Z29" s="941"/>
      <c r="AA29" s="941"/>
      <c r="AB29" s="508"/>
      <c r="AC29" s="508"/>
      <c r="AD29" s="508"/>
      <c r="AE29" s="508"/>
      <c r="AF29" s="508"/>
      <c r="AG29" s="508"/>
      <c r="AH29" s="508"/>
      <c r="AI29" s="508"/>
    </row>
    <row r="30" spans="1:35" s="220" customFormat="1" ht="26.1" customHeight="1" x14ac:dyDescent="0.2">
      <c r="A30" s="941"/>
      <c r="B30" s="941"/>
      <c r="C30" s="612" t="s">
        <v>638</v>
      </c>
      <c r="D30" s="521">
        <v>379782.58846239053</v>
      </c>
      <c r="E30" s="521">
        <v>417048.75345176389</v>
      </c>
      <c r="F30" s="521">
        <v>597124.57881394948</v>
      </c>
      <c r="G30" s="521">
        <v>977522.48257533251</v>
      </c>
      <c r="H30" s="521">
        <v>1526646.2099565517</v>
      </c>
      <c r="I30" s="521">
        <v>2821261.8407318518</v>
      </c>
      <c r="J30" s="456">
        <v>1587796.1412099947</v>
      </c>
      <c r="K30" s="454">
        <v>1656897.8949781845</v>
      </c>
      <c r="L30" s="454">
        <v>1724015.0156529914</v>
      </c>
      <c r="M30" s="454">
        <v>2310514.2440442275</v>
      </c>
      <c r="N30" s="454">
        <v>2344689.8647832554</v>
      </c>
      <c r="O30" s="454">
        <v>2380857.5104028564</v>
      </c>
      <c r="P30" s="454">
        <v>2441971.8292436255</v>
      </c>
      <c r="Q30" s="454">
        <v>2546985.6471510045</v>
      </c>
      <c r="R30" s="454">
        <v>2590314.5088368342</v>
      </c>
      <c r="S30" s="454">
        <v>2614457.974342694</v>
      </c>
      <c r="T30" s="522">
        <v>2733360.5940359426</v>
      </c>
      <c r="U30" s="620">
        <v>2821261.8407318518</v>
      </c>
      <c r="V30" s="404" t="s">
        <v>298</v>
      </c>
      <c r="W30" s="941"/>
      <c r="X30" s="941"/>
      <c r="Y30" s="941"/>
      <c r="Z30" s="941"/>
      <c r="AA30" s="941"/>
      <c r="AB30" s="508"/>
      <c r="AC30" s="508"/>
      <c r="AD30" s="508"/>
      <c r="AE30" s="508"/>
      <c r="AF30" s="508"/>
      <c r="AG30" s="508"/>
      <c r="AH30" s="508"/>
      <c r="AI30" s="508"/>
    </row>
    <row r="31" spans="1:35" s="220" customFormat="1" ht="26.1" customHeight="1" thickBot="1" x14ac:dyDescent="0.25">
      <c r="A31" s="941"/>
      <c r="B31" s="941"/>
      <c r="C31" s="786"/>
      <c r="D31" s="653"/>
      <c r="E31" s="653"/>
      <c r="F31" s="653"/>
      <c r="G31" s="654"/>
      <c r="H31" s="654"/>
      <c r="I31" s="654"/>
      <c r="J31" s="655"/>
      <c r="K31" s="656"/>
      <c r="L31" s="656"/>
      <c r="M31" s="656"/>
      <c r="N31" s="656"/>
      <c r="O31" s="656"/>
      <c r="P31" s="656"/>
      <c r="Q31" s="656"/>
      <c r="R31" s="656"/>
      <c r="S31" s="656"/>
      <c r="T31" s="782"/>
      <c r="U31" s="935"/>
      <c r="V31" s="791"/>
      <c r="W31" s="941"/>
      <c r="X31" s="941"/>
      <c r="Y31" s="941"/>
      <c r="Z31" s="941"/>
      <c r="AA31" s="941"/>
      <c r="AB31" s="508"/>
      <c r="AC31" s="508"/>
      <c r="AD31" s="508"/>
      <c r="AE31" s="508"/>
      <c r="AF31" s="508"/>
      <c r="AG31" s="508"/>
      <c r="AH31" s="508"/>
      <c r="AI31" s="508"/>
    </row>
    <row r="32" spans="1:35" s="220" customFormat="1" ht="12" customHeight="1" thickTop="1" x14ac:dyDescent="0.2">
      <c r="A32" s="941"/>
      <c r="B32" s="941"/>
      <c r="C32" s="612"/>
      <c r="D32" s="521"/>
      <c r="E32" s="521"/>
      <c r="F32" s="521"/>
      <c r="G32" s="521"/>
      <c r="H32" s="521"/>
      <c r="I32" s="521"/>
      <c r="J32" s="456"/>
      <c r="K32" s="454"/>
      <c r="L32" s="454"/>
      <c r="M32" s="454"/>
      <c r="N32" s="454"/>
      <c r="O32" s="454"/>
      <c r="P32" s="454"/>
      <c r="Q32" s="454"/>
      <c r="R32" s="454"/>
      <c r="S32" s="454"/>
      <c r="T32" s="522"/>
      <c r="U32" s="620"/>
      <c r="V32" s="790"/>
      <c r="W32" s="941"/>
      <c r="X32" s="941"/>
      <c r="Y32" s="941"/>
      <c r="Z32" s="941"/>
      <c r="AA32" s="941"/>
      <c r="AB32" s="508"/>
      <c r="AC32" s="508"/>
      <c r="AD32" s="508"/>
      <c r="AE32" s="508"/>
      <c r="AF32" s="508"/>
      <c r="AG32" s="508"/>
      <c r="AH32" s="508"/>
      <c r="AI32" s="508"/>
    </row>
    <row r="33" spans="1:35" s="220" customFormat="1" ht="26.1" customHeight="1" x14ac:dyDescent="0.2">
      <c r="A33" s="941"/>
      <c r="B33" s="941"/>
      <c r="C33" s="611" t="s">
        <v>696</v>
      </c>
      <c r="D33" s="521"/>
      <c r="E33" s="521"/>
      <c r="F33" s="521"/>
      <c r="G33" s="521"/>
      <c r="H33" s="521"/>
      <c r="I33" s="521"/>
      <c r="J33" s="456"/>
      <c r="K33" s="454"/>
      <c r="L33" s="454"/>
      <c r="M33" s="454"/>
      <c r="N33" s="454"/>
      <c r="O33" s="454"/>
      <c r="P33" s="454"/>
      <c r="Q33" s="454"/>
      <c r="R33" s="454"/>
      <c r="S33" s="454"/>
      <c r="T33" s="522"/>
      <c r="U33" s="620"/>
      <c r="V33" s="238" t="s">
        <v>700</v>
      </c>
      <c r="W33" s="941"/>
      <c r="X33" s="941"/>
      <c r="Y33" s="941"/>
      <c r="Z33" s="941"/>
      <c r="AA33" s="941"/>
      <c r="AB33" s="508"/>
      <c r="AC33" s="508"/>
      <c r="AD33" s="508"/>
      <c r="AE33" s="508"/>
      <c r="AF33" s="508"/>
      <c r="AG33" s="508"/>
      <c r="AH33" s="508"/>
      <c r="AI33" s="508"/>
    </row>
    <row r="34" spans="1:35" s="225" customFormat="1" ht="26.1" customHeight="1" x14ac:dyDescent="0.2">
      <c r="A34" s="941"/>
      <c r="B34" s="941"/>
      <c r="C34" s="613" t="s">
        <v>697</v>
      </c>
      <c r="D34" s="524">
        <v>251605.53456584073</v>
      </c>
      <c r="E34" s="524">
        <v>253255.06416093413</v>
      </c>
      <c r="F34" s="524">
        <v>371896.7477234347</v>
      </c>
      <c r="G34" s="524">
        <v>676702.00647944189</v>
      </c>
      <c r="H34" s="524">
        <v>941149.01977633266</v>
      </c>
      <c r="I34" s="524">
        <v>1181331.0326760176</v>
      </c>
      <c r="J34" s="453">
        <v>977318.69293777668</v>
      </c>
      <c r="K34" s="451">
        <v>1001807.6665132837</v>
      </c>
      <c r="L34" s="451">
        <v>862550.57538507227</v>
      </c>
      <c r="M34" s="451">
        <v>1231832.2176995529</v>
      </c>
      <c r="N34" s="451">
        <v>1251853.6334270039</v>
      </c>
      <c r="O34" s="451">
        <v>1246753.6103217097</v>
      </c>
      <c r="P34" s="451">
        <v>1275506.8161944936</v>
      </c>
      <c r="Q34" s="451">
        <v>1333237.8829617463</v>
      </c>
      <c r="R34" s="451">
        <v>1192502.7037396301</v>
      </c>
      <c r="S34" s="451">
        <v>1179716.1103524431</v>
      </c>
      <c r="T34" s="525">
        <v>1245438.118190804</v>
      </c>
      <c r="U34" s="619">
        <v>1181331.0326760176</v>
      </c>
      <c r="V34" s="406" t="s">
        <v>701</v>
      </c>
      <c r="W34" s="941"/>
      <c r="X34" s="941"/>
      <c r="Y34" s="941"/>
      <c r="Z34" s="941"/>
      <c r="AA34" s="941"/>
      <c r="AB34" s="508"/>
      <c r="AC34" s="508"/>
      <c r="AD34" s="508"/>
      <c r="AE34" s="508"/>
      <c r="AF34" s="508"/>
      <c r="AG34" s="508"/>
      <c r="AH34" s="508"/>
      <c r="AI34" s="508"/>
    </row>
    <row r="35" spans="1:35" s="225" customFormat="1" ht="26.1" customHeight="1" x14ac:dyDescent="0.2">
      <c r="A35" s="941"/>
      <c r="B35" s="941"/>
      <c r="C35" s="613" t="s">
        <v>698</v>
      </c>
      <c r="D35" s="524">
        <v>85949.943295104924</v>
      </c>
      <c r="E35" s="524">
        <v>102248.90030195611</v>
      </c>
      <c r="F35" s="524">
        <v>145350.82740261132</v>
      </c>
      <c r="G35" s="524">
        <v>188291.00470283433</v>
      </c>
      <c r="H35" s="524">
        <v>421432.19971075526</v>
      </c>
      <c r="I35" s="524">
        <v>1370473.427134204</v>
      </c>
      <c r="J35" s="453">
        <v>435548.05399258231</v>
      </c>
      <c r="K35" s="451">
        <v>465105.8889152722</v>
      </c>
      <c r="L35" s="451">
        <v>650708.65715945745</v>
      </c>
      <c r="M35" s="451">
        <v>841798.12850264518</v>
      </c>
      <c r="N35" s="451">
        <v>842839.15585580003</v>
      </c>
      <c r="O35" s="451">
        <v>875727.83206950768</v>
      </c>
      <c r="P35" s="451">
        <v>898686.50435838383</v>
      </c>
      <c r="Q35" s="451">
        <v>942724.08038078609</v>
      </c>
      <c r="R35" s="451">
        <v>1137801.2587480221</v>
      </c>
      <c r="S35" s="451">
        <v>1169163.3205302069</v>
      </c>
      <c r="T35" s="525">
        <v>1219770.2388990859</v>
      </c>
      <c r="U35" s="619">
        <v>1370473.427134204</v>
      </c>
      <c r="V35" s="406" t="s">
        <v>703</v>
      </c>
      <c r="W35" s="941"/>
      <c r="X35" s="941"/>
      <c r="Y35" s="941"/>
      <c r="Z35" s="941"/>
      <c r="AA35" s="941"/>
      <c r="AB35" s="508"/>
      <c r="AC35" s="508"/>
      <c r="AD35" s="508"/>
      <c r="AE35" s="508"/>
      <c r="AF35" s="508"/>
      <c r="AG35" s="508"/>
      <c r="AH35" s="508"/>
      <c r="AI35" s="508"/>
    </row>
    <row r="36" spans="1:35" s="225" customFormat="1" ht="26.1" customHeight="1" x14ac:dyDescent="0.2">
      <c r="A36" s="941"/>
      <c r="B36" s="941"/>
      <c r="C36" s="613" t="s">
        <v>699</v>
      </c>
      <c r="D36" s="524">
        <v>42227.110137228767</v>
      </c>
      <c r="E36" s="524">
        <v>61544.788916901765</v>
      </c>
      <c r="F36" s="524">
        <v>79877.004345199734</v>
      </c>
      <c r="G36" s="524">
        <v>112529.47140026525</v>
      </c>
      <c r="H36" s="524">
        <v>164064.99052036001</v>
      </c>
      <c r="I36" s="524">
        <v>269457.38092752604</v>
      </c>
      <c r="J36" s="453">
        <v>174929.39415193012</v>
      </c>
      <c r="K36" s="451">
        <v>189984.33999447484</v>
      </c>
      <c r="L36" s="451">
        <v>210755.76036301791</v>
      </c>
      <c r="M36" s="451">
        <v>236883.89790642521</v>
      </c>
      <c r="N36" s="451">
        <v>249997.07549435965</v>
      </c>
      <c r="O36" s="451">
        <v>258376.06879207311</v>
      </c>
      <c r="P36" s="451">
        <v>267778.50837685779</v>
      </c>
      <c r="Q36" s="451">
        <v>271023.68486832629</v>
      </c>
      <c r="R36" s="451">
        <v>260010.54409218571</v>
      </c>
      <c r="S36" s="451">
        <v>265578.54358692886</v>
      </c>
      <c r="T36" s="525">
        <v>268152.23739560368</v>
      </c>
      <c r="U36" s="619">
        <v>269457.38092752604</v>
      </c>
      <c r="V36" s="406" t="s">
        <v>702</v>
      </c>
      <c r="W36" s="941"/>
      <c r="X36" s="941"/>
      <c r="Y36" s="941"/>
      <c r="Z36" s="941"/>
      <c r="AA36" s="941"/>
      <c r="AB36" s="508"/>
      <c r="AC36" s="508"/>
      <c r="AD36" s="508"/>
      <c r="AE36" s="508"/>
      <c r="AF36" s="508"/>
      <c r="AG36" s="508"/>
      <c r="AH36" s="508"/>
      <c r="AI36" s="508"/>
    </row>
    <row r="37" spans="1:35" s="220" customFormat="1" ht="26.1" customHeight="1" x14ac:dyDescent="0.2">
      <c r="A37" s="941"/>
      <c r="B37" s="941"/>
      <c r="C37" s="612" t="s">
        <v>638</v>
      </c>
      <c r="D37" s="521">
        <v>379782.58799817436</v>
      </c>
      <c r="E37" s="521">
        <v>417048.75337979198</v>
      </c>
      <c r="F37" s="521">
        <v>597124.57947124576</v>
      </c>
      <c r="G37" s="521">
        <v>977522.48258254142</v>
      </c>
      <c r="H37" s="521">
        <v>1526646.2100074477</v>
      </c>
      <c r="I37" s="521">
        <v>2821261.8407377475</v>
      </c>
      <c r="J37" s="456">
        <v>1587796.1410822892</v>
      </c>
      <c r="K37" s="454">
        <v>1656897.8954230307</v>
      </c>
      <c r="L37" s="454">
        <v>1724014.9929075476</v>
      </c>
      <c r="M37" s="454">
        <v>2310514.2441086234</v>
      </c>
      <c r="N37" s="454">
        <v>2344689.8647771636</v>
      </c>
      <c r="O37" s="454">
        <v>2380857.5111832903</v>
      </c>
      <c r="P37" s="454">
        <v>2441971.8289297349</v>
      </c>
      <c r="Q37" s="454">
        <v>2546985.6482108589</v>
      </c>
      <c r="R37" s="454">
        <v>2590314.5065798378</v>
      </c>
      <c r="S37" s="454">
        <v>2614457.9744695788</v>
      </c>
      <c r="T37" s="522">
        <v>2733360.5944854938</v>
      </c>
      <c r="U37" s="620">
        <v>2821261.8407377475</v>
      </c>
      <c r="V37" s="404" t="s">
        <v>298</v>
      </c>
      <c r="W37" s="941"/>
      <c r="X37" s="941"/>
      <c r="Y37" s="941"/>
      <c r="Z37" s="941"/>
      <c r="AA37" s="941"/>
      <c r="AB37" s="508"/>
      <c r="AC37" s="508"/>
      <c r="AD37" s="508"/>
      <c r="AE37" s="508"/>
      <c r="AF37" s="508"/>
      <c r="AG37" s="508"/>
      <c r="AH37" s="508"/>
      <c r="AI37" s="508"/>
    </row>
    <row r="38" spans="1:35" s="220" customFormat="1" ht="26.1" customHeight="1" thickBot="1" x14ac:dyDescent="0.25">
      <c r="A38" s="941"/>
      <c r="B38" s="941"/>
      <c r="C38" s="786"/>
      <c r="D38" s="626"/>
      <c r="E38" s="626"/>
      <c r="F38" s="626"/>
      <c r="G38" s="626"/>
      <c r="H38" s="626"/>
      <c r="I38" s="631"/>
      <c r="J38" s="627"/>
      <c r="K38" s="628"/>
      <c r="L38" s="628"/>
      <c r="M38" s="628"/>
      <c r="N38" s="628"/>
      <c r="O38" s="628"/>
      <c r="P38" s="628"/>
      <c r="Q38" s="628"/>
      <c r="R38" s="628"/>
      <c r="S38" s="628"/>
      <c r="T38" s="630"/>
      <c r="U38" s="783"/>
      <c r="V38" s="791"/>
      <c r="W38" s="941"/>
      <c r="X38" s="941"/>
      <c r="Y38" s="941"/>
      <c r="Z38" s="941"/>
      <c r="AA38" s="941"/>
      <c r="AB38" s="508"/>
      <c r="AC38" s="508"/>
      <c r="AD38" s="508"/>
      <c r="AE38" s="508"/>
      <c r="AF38" s="508"/>
      <c r="AG38" s="508"/>
      <c r="AH38" s="508"/>
      <c r="AI38" s="508"/>
    </row>
    <row r="39" spans="1:35" s="225" customFormat="1" ht="12" customHeight="1" thickTop="1" x14ac:dyDescent="0.2">
      <c r="A39" s="941"/>
      <c r="B39" s="941"/>
      <c r="C39" s="784"/>
      <c r="D39" s="195"/>
      <c r="E39" s="195"/>
      <c r="F39" s="195"/>
      <c r="G39" s="195"/>
      <c r="H39" s="195"/>
      <c r="I39" s="195"/>
      <c r="J39" s="555"/>
      <c r="K39" s="523"/>
      <c r="L39" s="523"/>
      <c r="M39" s="523"/>
      <c r="N39" s="523"/>
      <c r="O39" s="523"/>
      <c r="P39" s="523"/>
      <c r="Q39" s="523"/>
      <c r="R39" s="523"/>
      <c r="S39" s="523"/>
      <c r="T39" s="610"/>
      <c r="U39" s="224"/>
      <c r="V39" s="407"/>
      <c r="W39" s="941"/>
      <c r="X39" s="941"/>
      <c r="Y39" s="941"/>
      <c r="Z39" s="941"/>
      <c r="AA39" s="941"/>
      <c r="AB39" s="508"/>
      <c r="AC39" s="508"/>
      <c r="AD39" s="508"/>
      <c r="AE39" s="508"/>
      <c r="AF39" s="508"/>
      <c r="AG39" s="508"/>
      <c r="AH39" s="508"/>
      <c r="AI39" s="508"/>
    </row>
    <row r="40" spans="1:35" s="220" customFormat="1" ht="26.1" customHeight="1" x14ac:dyDescent="0.2">
      <c r="A40" s="941"/>
      <c r="B40" s="941"/>
      <c r="C40" s="612" t="s">
        <v>639</v>
      </c>
      <c r="D40" s="221"/>
      <c r="E40" s="221"/>
      <c r="F40" s="221"/>
      <c r="G40" s="221"/>
      <c r="H40" s="221"/>
      <c r="I40" s="221"/>
      <c r="J40" s="553"/>
      <c r="K40" s="520"/>
      <c r="L40" s="520"/>
      <c r="M40" s="520"/>
      <c r="N40" s="520"/>
      <c r="O40" s="520"/>
      <c r="P40" s="520"/>
      <c r="Q40" s="520"/>
      <c r="R40" s="520"/>
      <c r="S40" s="520"/>
      <c r="T40" s="609"/>
      <c r="U40" s="519"/>
      <c r="V40" s="404" t="s">
        <v>447</v>
      </c>
      <c r="W40" s="941"/>
      <c r="X40" s="941"/>
      <c r="Y40" s="941"/>
      <c r="Z40" s="941"/>
      <c r="AA40" s="941"/>
      <c r="AB40" s="508"/>
      <c r="AC40" s="508"/>
      <c r="AD40" s="508"/>
      <c r="AE40" s="508"/>
      <c r="AF40" s="508"/>
      <c r="AG40" s="508"/>
      <c r="AH40" s="508"/>
      <c r="AI40" s="508"/>
    </row>
    <row r="41" spans="1:35" s="220" customFormat="1" ht="12" customHeight="1" x14ac:dyDescent="0.2">
      <c r="A41" s="941"/>
      <c r="B41" s="941"/>
      <c r="C41" s="612"/>
      <c r="D41" s="221"/>
      <c r="E41" s="221"/>
      <c r="F41" s="221"/>
      <c r="G41" s="221"/>
      <c r="H41" s="221"/>
      <c r="I41" s="221"/>
      <c r="J41" s="553"/>
      <c r="K41" s="520"/>
      <c r="L41" s="520"/>
      <c r="M41" s="520"/>
      <c r="N41" s="520"/>
      <c r="O41" s="520"/>
      <c r="P41" s="520"/>
      <c r="Q41" s="520"/>
      <c r="R41" s="520"/>
      <c r="S41" s="520"/>
      <c r="T41" s="609"/>
      <c r="U41" s="519"/>
      <c r="V41" s="790"/>
      <c r="W41" s="941"/>
      <c r="X41" s="941"/>
      <c r="Y41" s="941"/>
      <c r="Z41" s="941"/>
      <c r="AA41" s="941"/>
      <c r="AB41" s="508"/>
      <c r="AC41" s="508"/>
      <c r="AD41" s="508"/>
      <c r="AE41" s="508"/>
      <c r="AF41" s="508"/>
      <c r="AG41" s="508"/>
      <c r="AH41" s="508"/>
      <c r="AI41" s="508"/>
    </row>
    <row r="42" spans="1:35" s="220" customFormat="1" ht="26.1" customHeight="1" x14ac:dyDescent="0.2">
      <c r="A42" s="941"/>
      <c r="B42" s="941"/>
      <c r="C42" s="784" t="s">
        <v>640</v>
      </c>
      <c r="D42" s="221"/>
      <c r="E42" s="221"/>
      <c r="F42" s="221"/>
      <c r="G42" s="221"/>
      <c r="H42" s="221"/>
      <c r="I42" s="221"/>
      <c r="J42" s="553"/>
      <c r="K42" s="520"/>
      <c r="L42" s="520"/>
      <c r="M42" s="520"/>
      <c r="N42" s="520"/>
      <c r="O42" s="520"/>
      <c r="P42" s="520"/>
      <c r="Q42" s="520"/>
      <c r="R42" s="520"/>
      <c r="S42" s="520"/>
      <c r="T42" s="609"/>
      <c r="U42" s="519"/>
      <c r="V42" s="238" t="s">
        <v>301</v>
      </c>
      <c r="W42" s="941"/>
      <c r="X42" s="941"/>
      <c r="Y42" s="941"/>
      <c r="Z42" s="941"/>
      <c r="AA42" s="941"/>
      <c r="AB42" s="508"/>
      <c r="AC42" s="508"/>
      <c r="AD42" s="508"/>
      <c r="AE42" s="508"/>
      <c r="AF42" s="508"/>
      <c r="AG42" s="508"/>
      <c r="AH42" s="508"/>
      <c r="AI42" s="508"/>
    </row>
    <row r="43" spans="1:35" s="220" customFormat="1" ht="26.1" customHeight="1" x14ac:dyDescent="0.2">
      <c r="A43" s="941"/>
      <c r="B43" s="941"/>
      <c r="C43" s="787" t="s">
        <v>226</v>
      </c>
      <c r="D43" s="729">
        <v>0</v>
      </c>
      <c r="E43" s="729">
        <v>0</v>
      </c>
      <c r="F43" s="729">
        <v>0</v>
      </c>
      <c r="G43" s="729">
        <v>0</v>
      </c>
      <c r="H43" s="994">
        <v>2.679576305957897E-3</v>
      </c>
      <c r="I43" s="994">
        <v>1.4554910604415207E-3</v>
      </c>
      <c r="J43" s="1109">
        <v>2.5912754852991209E-3</v>
      </c>
      <c r="K43" s="1108">
        <v>2.4165292114591763E-3</v>
      </c>
      <c r="L43" s="1108">
        <v>2.3361717635588582E-3</v>
      </c>
      <c r="M43" s="1108">
        <v>1.7533785350610689E-3</v>
      </c>
      <c r="N43" s="1108">
        <v>1.7379100057681542E-3</v>
      </c>
      <c r="O43" s="1108">
        <v>1.7214267011117826E-3</v>
      </c>
      <c r="P43" s="1108">
        <v>1.688031940895397E-3</v>
      </c>
      <c r="Q43" s="1108">
        <v>1.5751096380018786E-3</v>
      </c>
      <c r="R43" s="1108">
        <v>1.5578782410990205E-3</v>
      </c>
      <c r="S43" s="1108">
        <v>1.5525400317671944E-3</v>
      </c>
      <c r="T43" s="1110">
        <v>1.4936428364512794E-3</v>
      </c>
      <c r="U43" s="1111">
        <v>1.4554910604415207E-3</v>
      </c>
      <c r="V43" s="406" t="s">
        <v>229</v>
      </c>
      <c r="W43" s="941"/>
      <c r="X43" s="941"/>
      <c r="Y43" s="941"/>
      <c r="Z43" s="941"/>
      <c r="AA43" s="941"/>
      <c r="AB43" s="508"/>
      <c r="AC43" s="508"/>
      <c r="AD43" s="508"/>
      <c r="AE43" s="508"/>
      <c r="AF43" s="508"/>
      <c r="AG43" s="508"/>
      <c r="AH43" s="508"/>
      <c r="AI43" s="508"/>
    </row>
    <row r="44" spans="1:35" s="220" customFormat="1" ht="26.1" customHeight="1" x14ac:dyDescent="0.2">
      <c r="A44" s="941"/>
      <c r="B44" s="941"/>
      <c r="C44" s="787" t="s">
        <v>245</v>
      </c>
      <c r="D44" s="729">
        <v>5.2661708586939541E-9</v>
      </c>
      <c r="E44" s="729">
        <v>2.3978011964389214E-9</v>
      </c>
      <c r="F44" s="729">
        <v>0</v>
      </c>
      <c r="G44" s="729">
        <v>0</v>
      </c>
      <c r="H44" s="994">
        <v>0</v>
      </c>
      <c r="I44" s="994">
        <v>7.0890265168765351E-10</v>
      </c>
      <c r="J44" s="1109">
        <v>0</v>
      </c>
      <c r="K44" s="1108">
        <v>0</v>
      </c>
      <c r="L44" s="1108">
        <v>0</v>
      </c>
      <c r="M44" s="1108">
        <v>0</v>
      </c>
      <c r="N44" s="1108">
        <v>0</v>
      </c>
      <c r="O44" s="1108">
        <v>0</v>
      </c>
      <c r="P44" s="1108">
        <v>0</v>
      </c>
      <c r="Q44" s="1108">
        <v>0</v>
      </c>
      <c r="R44" s="1108">
        <v>0</v>
      </c>
      <c r="S44" s="1108">
        <v>0</v>
      </c>
      <c r="T44" s="1110">
        <v>0</v>
      </c>
      <c r="U44" s="1111">
        <v>7.0890265168765351E-10</v>
      </c>
      <c r="V44" s="406" t="s">
        <v>463</v>
      </c>
      <c r="W44" s="941"/>
      <c r="X44" s="941"/>
      <c r="Y44" s="941"/>
      <c r="Z44" s="941"/>
      <c r="AA44" s="941"/>
      <c r="AB44" s="508"/>
      <c r="AC44" s="508"/>
      <c r="AD44" s="508"/>
      <c r="AE44" s="508"/>
      <c r="AF44" s="508"/>
      <c r="AG44" s="508"/>
      <c r="AH44" s="508"/>
      <c r="AI44" s="508"/>
    </row>
    <row r="45" spans="1:35" s="220" customFormat="1" ht="26.1" customHeight="1" x14ac:dyDescent="0.2">
      <c r="A45" s="941"/>
      <c r="B45" s="941"/>
      <c r="C45" s="787" t="s">
        <v>303</v>
      </c>
      <c r="D45" s="729">
        <v>0.99845306305789694</v>
      </c>
      <c r="E45" s="729">
        <v>0.99800533904020139</v>
      </c>
      <c r="F45" s="729">
        <v>0.99802244622015823</v>
      </c>
      <c r="G45" s="729">
        <v>0.99842329046520706</v>
      </c>
      <c r="H45" s="994">
        <v>0.99615306969499695</v>
      </c>
      <c r="I45" s="994">
        <v>0.99785164251006286</v>
      </c>
      <c r="J45" s="1109">
        <v>0.99632272168712377</v>
      </c>
      <c r="K45" s="1108">
        <v>0.99655985670675562</v>
      </c>
      <c r="L45" s="1108">
        <v>0.9964651760112474</v>
      </c>
      <c r="M45" s="1108">
        <v>0.99721773512388401</v>
      </c>
      <c r="N45" s="1108">
        <v>0.99727407989431871</v>
      </c>
      <c r="O45" s="1108">
        <v>0.99733621949014628</v>
      </c>
      <c r="P45" s="1108">
        <v>0.99741607266018506</v>
      </c>
      <c r="Q45" s="1108">
        <v>0.99757209555771653</v>
      </c>
      <c r="R45" s="1108">
        <v>0.99762771782413029</v>
      </c>
      <c r="S45" s="1108">
        <v>0.99766438463327956</v>
      </c>
      <c r="T45" s="1110">
        <v>0.99776749583867386</v>
      </c>
      <c r="U45" s="1111">
        <v>0.99785164251006286</v>
      </c>
      <c r="V45" s="406" t="s">
        <v>61</v>
      </c>
      <c r="W45" s="941"/>
      <c r="X45" s="941"/>
      <c r="Y45" s="941"/>
      <c r="Z45" s="941"/>
      <c r="AA45" s="941"/>
      <c r="AB45" s="508"/>
      <c r="AC45" s="508"/>
      <c r="AD45" s="508"/>
      <c r="AE45" s="508"/>
      <c r="AF45" s="508"/>
      <c r="AG45" s="508"/>
      <c r="AH45" s="508"/>
      <c r="AI45" s="508"/>
    </row>
    <row r="46" spans="1:35" s="220" customFormat="1" ht="26.1" customHeight="1" x14ac:dyDescent="0.2">
      <c r="A46" s="941"/>
      <c r="B46" s="941"/>
      <c r="C46" s="787" t="s">
        <v>227</v>
      </c>
      <c r="D46" s="729">
        <v>1.5469316759322135E-3</v>
      </c>
      <c r="E46" s="729">
        <v>1.9946585619973916E-3</v>
      </c>
      <c r="F46" s="729">
        <v>1.9775537798418529E-3</v>
      </c>
      <c r="G46" s="729">
        <v>1.5767095347929477E-3</v>
      </c>
      <c r="H46" s="994">
        <v>1.1673539990452143E-3</v>
      </c>
      <c r="I46" s="994">
        <v>6.9286572059292623E-4</v>
      </c>
      <c r="J46" s="1109">
        <v>1.0860028275770607E-3</v>
      </c>
      <c r="K46" s="1108">
        <v>1.0236140817852454E-3</v>
      </c>
      <c r="L46" s="1108">
        <v>1.1986522251938108E-3</v>
      </c>
      <c r="M46" s="1108">
        <v>1.0288863410549459E-3</v>
      </c>
      <c r="N46" s="1108">
        <v>9.8801009991321214E-4</v>
      </c>
      <c r="O46" s="1108">
        <v>9.4235380874194651E-4</v>
      </c>
      <c r="P46" s="1108">
        <v>8.9589539891933654E-4</v>
      </c>
      <c r="Q46" s="1108">
        <v>8.5279480428152715E-4</v>
      </c>
      <c r="R46" s="1108">
        <v>8.1440393477056434E-4</v>
      </c>
      <c r="S46" s="1108">
        <v>7.8307533495340284E-4</v>
      </c>
      <c r="T46" s="1110">
        <v>7.38861324874812E-4</v>
      </c>
      <c r="U46" s="1111">
        <v>6.9286572059292623E-4</v>
      </c>
      <c r="V46" s="406" t="s">
        <v>444</v>
      </c>
      <c r="W46" s="941"/>
      <c r="X46" s="941"/>
      <c r="Y46" s="941"/>
      <c r="Z46" s="941"/>
      <c r="AA46" s="941"/>
      <c r="AB46" s="508"/>
      <c r="AC46" s="508"/>
      <c r="AD46" s="508"/>
      <c r="AE46" s="508"/>
      <c r="AF46" s="508"/>
      <c r="AG46" s="508"/>
      <c r="AH46" s="508"/>
      <c r="AI46" s="508"/>
    </row>
    <row r="47" spans="1:35" s="220" customFormat="1" ht="26.1" customHeight="1" x14ac:dyDescent="0.2">
      <c r="A47" s="941"/>
      <c r="B47" s="941"/>
      <c r="C47" s="788" t="s">
        <v>638</v>
      </c>
      <c r="D47" s="730">
        <v>1</v>
      </c>
      <c r="E47" s="730">
        <v>1</v>
      </c>
      <c r="F47" s="730">
        <v>1</v>
      </c>
      <c r="G47" s="730">
        <v>1</v>
      </c>
      <c r="H47" s="730">
        <v>1</v>
      </c>
      <c r="I47" s="730">
        <v>0.99999999999999989</v>
      </c>
      <c r="J47" s="1112">
        <v>1</v>
      </c>
      <c r="K47" s="1105">
        <v>1</v>
      </c>
      <c r="L47" s="1105">
        <v>1</v>
      </c>
      <c r="M47" s="1105">
        <v>1</v>
      </c>
      <c r="N47" s="1105">
        <v>1</v>
      </c>
      <c r="O47" s="1105">
        <v>1</v>
      </c>
      <c r="P47" s="1105">
        <v>0.99999999999999978</v>
      </c>
      <c r="Q47" s="1105">
        <v>1</v>
      </c>
      <c r="R47" s="1105">
        <v>0.99999999999999989</v>
      </c>
      <c r="S47" s="1105">
        <v>1.0000000000000002</v>
      </c>
      <c r="T47" s="1106">
        <v>0.99999999999999989</v>
      </c>
      <c r="U47" s="1107">
        <v>0.99999999999999989</v>
      </c>
      <c r="V47" s="404" t="s">
        <v>298</v>
      </c>
      <c r="W47" s="941"/>
      <c r="X47" s="941"/>
      <c r="Y47" s="941"/>
      <c r="Z47" s="941"/>
      <c r="AA47" s="941"/>
      <c r="AB47" s="508"/>
      <c r="AC47" s="508"/>
      <c r="AD47" s="508"/>
      <c r="AE47" s="508"/>
      <c r="AF47" s="508"/>
      <c r="AG47" s="508"/>
      <c r="AH47" s="508"/>
      <c r="AI47" s="508"/>
    </row>
    <row r="48" spans="1:35" s="220" customFormat="1" ht="12" customHeight="1" x14ac:dyDescent="0.2">
      <c r="A48" s="941"/>
      <c r="B48" s="941"/>
      <c r="C48" s="788"/>
      <c r="D48" s="729"/>
      <c r="E48" s="729"/>
      <c r="F48" s="729"/>
      <c r="G48" s="729"/>
      <c r="H48" s="729"/>
      <c r="I48" s="729"/>
      <c r="J48" s="1100"/>
      <c r="K48" s="1101"/>
      <c r="L48" s="1101"/>
      <c r="M48" s="1101"/>
      <c r="N48" s="1101"/>
      <c r="O48" s="1101"/>
      <c r="P48" s="1101"/>
      <c r="Q48" s="1101"/>
      <c r="R48" s="1101"/>
      <c r="S48" s="1101"/>
      <c r="T48" s="1102"/>
      <c r="U48" s="1103"/>
      <c r="V48" s="790"/>
      <c r="W48" s="941"/>
      <c r="X48" s="941"/>
      <c r="Y48" s="941"/>
      <c r="Z48" s="941"/>
      <c r="AA48" s="941"/>
      <c r="AB48" s="508"/>
      <c r="AC48" s="508"/>
      <c r="AD48" s="508"/>
      <c r="AE48" s="508"/>
      <c r="AF48" s="508"/>
      <c r="AG48" s="508"/>
      <c r="AH48" s="508"/>
      <c r="AI48" s="508"/>
    </row>
    <row r="49" spans="1:35" s="220" customFormat="1" ht="26.1" customHeight="1" x14ac:dyDescent="0.2">
      <c r="A49" s="941"/>
      <c r="B49" s="941"/>
      <c r="C49" s="789" t="s">
        <v>641</v>
      </c>
      <c r="D49" s="729"/>
      <c r="E49" s="729"/>
      <c r="F49" s="729"/>
      <c r="G49" s="729"/>
      <c r="H49" s="729"/>
      <c r="I49" s="729"/>
      <c r="J49" s="1100"/>
      <c r="K49" s="1101"/>
      <c r="L49" s="1101"/>
      <c r="M49" s="1101"/>
      <c r="N49" s="1101"/>
      <c r="O49" s="1101"/>
      <c r="P49" s="1101"/>
      <c r="Q49" s="1101"/>
      <c r="R49" s="1101"/>
      <c r="S49" s="1101"/>
      <c r="T49" s="1102"/>
      <c r="U49" s="1103"/>
      <c r="V49" s="238" t="s">
        <v>302</v>
      </c>
      <c r="W49" s="941"/>
      <c r="X49" s="941"/>
      <c r="Y49" s="941"/>
      <c r="Z49" s="941"/>
      <c r="AA49" s="941"/>
      <c r="AB49" s="508"/>
      <c r="AC49" s="508"/>
      <c r="AD49" s="508"/>
      <c r="AE49" s="508"/>
      <c r="AF49" s="508"/>
      <c r="AG49" s="508"/>
      <c r="AH49" s="508"/>
      <c r="AI49" s="508"/>
    </row>
    <row r="50" spans="1:35" s="220" customFormat="1" ht="26.1" customHeight="1" x14ac:dyDescent="0.2">
      <c r="A50" s="941"/>
      <c r="B50" s="941"/>
      <c r="C50" s="787" t="s">
        <v>642</v>
      </c>
      <c r="D50" s="729">
        <v>0.65121415757442447</v>
      </c>
      <c r="E50" s="729">
        <v>0.69157000383601652</v>
      </c>
      <c r="F50" s="729">
        <v>0.74131038610576094</v>
      </c>
      <c r="G50" s="729">
        <v>0.84723776645495608</v>
      </c>
      <c r="H50" s="729">
        <v>0.695494147822875</v>
      </c>
      <c r="I50" s="729">
        <v>0.68309775425191022</v>
      </c>
      <c r="J50" s="1100">
        <v>0.708713622319461</v>
      </c>
      <c r="K50" s="1101">
        <v>0.72050101789159027</v>
      </c>
      <c r="L50" s="1101">
        <v>0.74337971677592085</v>
      </c>
      <c r="M50" s="1101">
        <v>0.61357373156547323</v>
      </c>
      <c r="N50" s="1101">
        <v>0.62207567562631749</v>
      </c>
      <c r="O50" s="1101">
        <v>0.62839872835836308</v>
      </c>
      <c r="P50" s="1101">
        <v>0.63617769923004874</v>
      </c>
      <c r="Q50" s="1101">
        <v>0.6523026159436861</v>
      </c>
      <c r="R50" s="1101">
        <v>0.66140347393017151</v>
      </c>
      <c r="S50" s="1101">
        <v>0.66529621671311978</v>
      </c>
      <c r="T50" s="1102">
        <v>0.67235106648786414</v>
      </c>
      <c r="U50" s="1103">
        <v>0.68309775425191022</v>
      </c>
      <c r="V50" s="406" t="s">
        <v>493</v>
      </c>
      <c r="W50" s="941"/>
      <c r="X50" s="941"/>
      <c r="Y50" s="941"/>
      <c r="Z50" s="941"/>
      <c r="AA50" s="941"/>
      <c r="AB50" s="508"/>
      <c r="AC50" s="508"/>
      <c r="AD50" s="508"/>
      <c r="AE50" s="508"/>
      <c r="AF50" s="508"/>
      <c r="AG50" s="508"/>
      <c r="AH50" s="508"/>
      <c r="AI50" s="508"/>
    </row>
    <row r="51" spans="1:35" s="220" customFormat="1" ht="26.1" customHeight="1" x14ac:dyDescent="0.2">
      <c r="A51" s="941"/>
      <c r="B51" s="941"/>
      <c r="C51" s="787" t="s">
        <v>643</v>
      </c>
      <c r="D51" s="729">
        <v>0.34878584242557553</v>
      </c>
      <c r="E51" s="729">
        <v>0.30842999616398342</v>
      </c>
      <c r="F51" s="729">
        <v>0.25868961389423906</v>
      </c>
      <c r="G51" s="729">
        <v>0.15276223354504384</v>
      </c>
      <c r="H51" s="729">
        <v>0.30450585217712506</v>
      </c>
      <c r="I51" s="729">
        <v>0.31690224574808984</v>
      </c>
      <c r="J51" s="1100">
        <v>0.29128637768053905</v>
      </c>
      <c r="K51" s="1101">
        <v>0.27949898210840968</v>
      </c>
      <c r="L51" s="1101">
        <v>0.25662028322407909</v>
      </c>
      <c r="M51" s="1101">
        <v>0.38642626843452682</v>
      </c>
      <c r="N51" s="1101">
        <v>0.37792432437368251</v>
      </c>
      <c r="O51" s="1101">
        <v>0.37160127164163692</v>
      </c>
      <c r="P51" s="1101">
        <v>0.3638223007699512</v>
      </c>
      <c r="Q51" s="1101">
        <v>0.34769738405631395</v>
      </c>
      <c r="R51" s="1101">
        <v>0.33859652606982854</v>
      </c>
      <c r="S51" s="1101">
        <v>0.33470378328688011</v>
      </c>
      <c r="T51" s="1102">
        <v>0.32764893351213581</v>
      </c>
      <c r="U51" s="1103">
        <v>0.31690224574808984</v>
      </c>
      <c r="V51" s="406" t="s">
        <v>494</v>
      </c>
      <c r="W51" s="941"/>
      <c r="X51" s="941"/>
      <c r="Y51" s="941"/>
      <c r="Z51" s="941"/>
      <c r="AA51" s="941"/>
      <c r="AB51" s="508"/>
      <c r="AC51" s="508"/>
      <c r="AD51" s="508"/>
      <c r="AE51" s="508"/>
      <c r="AF51" s="508"/>
      <c r="AG51" s="508"/>
      <c r="AH51" s="508"/>
      <c r="AI51" s="508"/>
    </row>
    <row r="52" spans="1:35" s="220" customFormat="1" ht="26.1" customHeight="1" x14ac:dyDescent="0.2">
      <c r="A52" s="941"/>
      <c r="B52" s="941"/>
      <c r="C52" s="788" t="s">
        <v>638</v>
      </c>
      <c r="D52" s="730">
        <v>1</v>
      </c>
      <c r="E52" s="730">
        <v>1</v>
      </c>
      <c r="F52" s="730">
        <v>1</v>
      </c>
      <c r="G52" s="730">
        <v>0.99999999999999989</v>
      </c>
      <c r="H52" s="730">
        <v>1</v>
      </c>
      <c r="I52" s="730">
        <v>1</v>
      </c>
      <c r="J52" s="1104">
        <v>1</v>
      </c>
      <c r="K52" s="1105">
        <v>1</v>
      </c>
      <c r="L52" s="1105">
        <v>1</v>
      </c>
      <c r="M52" s="1105">
        <v>1</v>
      </c>
      <c r="N52" s="1105">
        <v>1</v>
      </c>
      <c r="O52" s="1105">
        <v>1</v>
      </c>
      <c r="P52" s="1105">
        <v>1</v>
      </c>
      <c r="Q52" s="1105">
        <v>1</v>
      </c>
      <c r="R52" s="1105">
        <v>1</v>
      </c>
      <c r="S52" s="1105">
        <v>0.99999999999999989</v>
      </c>
      <c r="T52" s="1106">
        <v>1</v>
      </c>
      <c r="U52" s="1107">
        <v>1</v>
      </c>
      <c r="V52" s="404" t="s">
        <v>298</v>
      </c>
      <c r="W52" s="941"/>
      <c r="X52" s="941"/>
      <c r="Y52" s="941"/>
      <c r="Z52" s="941"/>
      <c r="AA52" s="941"/>
      <c r="AB52" s="508"/>
      <c r="AC52" s="508"/>
      <c r="AD52" s="508"/>
      <c r="AE52" s="508"/>
      <c r="AF52" s="508"/>
      <c r="AG52" s="508"/>
      <c r="AH52" s="508"/>
      <c r="AI52" s="508"/>
    </row>
    <row r="53" spans="1:35" s="220" customFormat="1" ht="26.25" customHeight="1" thickBot="1" x14ac:dyDescent="0.25">
      <c r="A53" s="941"/>
      <c r="B53" s="941"/>
      <c r="C53" s="786"/>
      <c r="D53" s="626"/>
      <c r="E53" s="626"/>
      <c r="F53" s="626"/>
      <c r="G53" s="631"/>
      <c r="H53" s="631"/>
      <c r="I53" s="631"/>
      <c r="J53" s="627"/>
      <c r="K53" s="628"/>
      <c r="L53" s="628"/>
      <c r="M53" s="628"/>
      <c r="N53" s="628"/>
      <c r="O53" s="628"/>
      <c r="P53" s="628"/>
      <c r="Q53" s="628"/>
      <c r="R53" s="628"/>
      <c r="S53" s="628"/>
      <c r="T53" s="630"/>
      <c r="U53" s="783"/>
      <c r="V53" s="576"/>
      <c r="W53" s="941"/>
      <c r="X53" s="941"/>
      <c r="Y53" s="941"/>
      <c r="Z53" s="941"/>
      <c r="AA53" s="941"/>
      <c r="AB53" s="508"/>
      <c r="AC53" s="508"/>
      <c r="AD53" s="508"/>
      <c r="AE53" s="508"/>
      <c r="AF53" s="508"/>
      <c r="AG53" s="508"/>
      <c r="AH53" s="508"/>
      <c r="AI53" s="508"/>
    </row>
    <row r="54" spans="1:35" s="445" customFormat="1" ht="24.95" customHeight="1" thickTop="1" x14ac:dyDescent="0.2">
      <c r="C54" s="440"/>
      <c r="D54" s="344"/>
      <c r="E54" s="344"/>
      <c r="F54" s="344"/>
      <c r="G54" s="344"/>
      <c r="H54" s="344"/>
      <c r="I54" s="344"/>
      <c r="J54" s="344"/>
      <c r="K54" s="344"/>
      <c r="L54" s="344"/>
      <c r="M54" s="344"/>
      <c r="N54" s="344"/>
      <c r="O54" s="344"/>
      <c r="P54" s="344"/>
      <c r="Q54" s="344"/>
      <c r="R54" s="344"/>
      <c r="S54" s="344"/>
      <c r="T54" s="344"/>
      <c r="U54" s="344"/>
      <c r="V54" s="440"/>
      <c r="W54" s="941"/>
      <c r="X54" s="941"/>
      <c r="Y54" s="941"/>
      <c r="Z54" s="941"/>
      <c r="AA54" s="941"/>
      <c r="AB54" s="477"/>
      <c r="AC54" s="477"/>
      <c r="AD54" s="477"/>
      <c r="AE54" s="477"/>
      <c r="AF54" s="477"/>
      <c r="AG54" s="477"/>
      <c r="AH54" s="477"/>
    </row>
    <row r="55" spans="1:35" s="445" customFormat="1" ht="15" customHeight="1" x14ac:dyDescent="0.2">
      <c r="C55" s="478"/>
      <c r="D55" s="344"/>
      <c r="E55" s="344"/>
      <c r="F55" s="344"/>
      <c r="G55" s="344"/>
      <c r="H55" s="344"/>
      <c r="I55" s="344"/>
      <c r="J55" s="344"/>
      <c r="K55" s="344"/>
      <c r="L55" s="344"/>
      <c r="M55" s="344"/>
      <c r="N55" s="344"/>
      <c r="O55" s="344"/>
      <c r="P55" s="344"/>
      <c r="Q55" s="344"/>
      <c r="R55" s="344"/>
      <c r="S55" s="344"/>
      <c r="T55" s="344"/>
      <c r="U55" s="344"/>
      <c r="W55" s="941"/>
      <c r="X55" s="941"/>
      <c r="Y55" s="941"/>
      <c r="Z55" s="941"/>
      <c r="AA55" s="941"/>
      <c r="AB55" s="477"/>
      <c r="AC55" s="477"/>
      <c r="AD55" s="477"/>
      <c r="AE55" s="477"/>
      <c r="AF55" s="477"/>
      <c r="AG55" s="477"/>
      <c r="AH55" s="477"/>
    </row>
    <row r="56" spans="1:35" s="480" customFormat="1" ht="36.75" x14ac:dyDescent="0.2">
      <c r="C56" s="1701" t="s">
        <v>797</v>
      </c>
      <c r="D56" s="1701"/>
      <c r="E56" s="1701"/>
      <c r="F56" s="1701"/>
      <c r="G56" s="1701"/>
      <c r="H56" s="1701"/>
      <c r="I56" s="1701"/>
      <c r="J56" s="1701"/>
      <c r="K56" s="1701"/>
      <c r="L56" s="1701"/>
      <c r="M56" s="1702" t="s">
        <v>796</v>
      </c>
      <c r="N56" s="1702"/>
      <c r="O56" s="1702"/>
      <c r="P56" s="1702"/>
      <c r="Q56" s="1702"/>
      <c r="R56" s="1702"/>
      <c r="S56" s="1702"/>
      <c r="T56" s="1702"/>
      <c r="U56" s="1702"/>
      <c r="V56" s="1702"/>
      <c r="W56" s="941"/>
      <c r="X56" s="941"/>
      <c r="Y56" s="941"/>
      <c r="Z56" s="941"/>
      <c r="AA56" s="941"/>
      <c r="AB56" s="479"/>
      <c r="AC56" s="479"/>
      <c r="AD56" s="479"/>
      <c r="AE56" s="479"/>
      <c r="AF56" s="479"/>
      <c r="AG56" s="479"/>
      <c r="AH56" s="479"/>
    </row>
    <row r="57" spans="1:35" s="445" customFormat="1" ht="12.75" customHeight="1" x14ac:dyDescent="0.2">
      <c r="C57" s="481"/>
      <c r="D57" s="444"/>
      <c r="E57" s="444"/>
      <c r="F57" s="444"/>
      <c r="G57" s="444"/>
      <c r="H57" s="444"/>
      <c r="I57" s="444"/>
      <c r="J57" s="444"/>
      <c r="K57" s="444"/>
      <c r="L57" s="444"/>
      <c r="M57" s="444"/>
      <c r="N57" s="444"/>
      <c r="O57" s="444"/>
      <c r="P57" s="444"/>
      <c r="Q57" s="444"/>
      <c r="R57" s="444"/>
      <c r="S57" s="444"/>
      <c r="T57" s="444"/>
      <c r="U57" s="444"/>
      <c r="W57" s="941"/>
      <c r="X57" s="941"/>
      <c r="Y57" s="941"/>
      <c r="Z57" s="941"/>
      <c r="AA57" s="941"/>
      <c r="AB57" s="477"/>
      <c r="AC57" s="477"/>
      <c r="AD57" s="477"/>
      <c r="AE57" s="477"/>
      <c r="AF57" s="477"/>
      <c r="AG57" s="477"/>
      <c r="AH57" s="477"/>
    </row>
    <row r="58" spans="1:35" s="484" customFormat="1" ht="24.95" customHeight="1" x14ac:dyDescent="0.2">
      <c r="C58" s="1078" t="s">
        <v>758</v>
      </c>
      <c r="D58" s="482"/>
      <c r="E58" s="482"/>
      <c r="F58" s="482"/>
      <c r="G58" s="482"/>
      <c r="H58" s="482"/>
      <c r="I58" s="482"/>
      <c r="J58" s="482"/>
      <c r="K58" s="482"/>
      <c r="L58" s="482"/>
      <c r="M58" s="482"/>
      <c r="N58" s="482"/>
      <c r="O58" s="482"/>
      <c r="P58" s="482"/>
      <c r="Q58" s="482"/>
      <c r="R58" s="482"/>
      <c r="S58" s="482"/>
      <c r="T58" s="482"/>
      <c r="U58" s="482"/>
      <c r="V58" s="418" t="s">
        <v>762</v>
      </c>
      <c r="W58" s="941"/>
      <c r="X58" s="941"/>
      <c r="Y58" s="941"/>
      <c r="Z58" s="941"/>
      <c r="AA58" s="941"/>
      <c r="AB58" s="483"/>
      <c r="AC58" s="483"/>
      <c r="AD58" s="483"/>
      <c r="AE58" s="483"/>
      <c r="AF58" s="483"/>
      <c r="AG58" s="483"/>
      <c r="AH58" s="483"/>
    </row>
    <row r="59" spans="1:35" s="445" customFormat="1" ht="12.75" customHeight="1" thickBot="1" x14ac:dyDescent="0.25">
      <c r="C59" s="485"/>
      <c r="D59" s="344"/>
      <c r="E59" s="344"/>
      <c r="F59" s="344"/>
      <c r="G59" s="344"/>
      <c r="H59" s="344"/>
      <c r="I59" s="344"/>
      <c r="J59" s="344"/>
      <c r="K59" s="344"/>
      <c r="L59" s="344"/>
      <c r="M59" s="344"/>
      <c r="N59" s="344"/>
      <c r="O59" s="344"/>
      <c r="P59" s="344"/>
      <c r="Q59" s="344"/>
      <c r="R59" s="344"/>
      <c r="S59" s="344"/>
      <c r="T59" s="344"/>
      <c r="U59" s="344"/>
      <c r="V59" s="485"/>
      <c r="W59" s="941"/>
      <c r="X59" s="941"/>
      <c r="Y59" s="941"/>
      <c r="Z59" s="941"/>
      <c r="AA59" s="941"/>
      <c r="AB59" s="477"/>
      <c r="AC59" s="477"/>
      <c r="AD59" s="477"/>
      <c r="AE59" s="477"/>
      <c r="AF59" s="477"/>
      <c r="AG59" s="477"/>
      <c r="AH59" s="477"/>
    </row>
    <row r="60" spans="1:35" s="486" customFormat="1" ht="27" customHeight="1" thickTop="1" x14ac:dyDescent="0.2">
      <c r="C60" s="1703" t="s">
        <v>212</v>
      </c>
      <c r="D60" s="1643">
        <v>2016</v>
      </c>
      <c r="E60" s="1643">
        <v>2017</v>
      </c>
      <c r="F60" s="1643">
        <v>2018</v>
      </c>
      <c r="G60" s="1643">
        <v>2019</v>
      </c>
      <c r="H60" s="1643">
        <v>2020</v>
      </c>
      <c r="I60" s="1643">
        <v>2021</v>
      </c>
      <c r="J60" s="1685">
        <v>2021</v>
      </c>
      <c r="K60" s="1686"/>
      <c r="L60" s="1687"/>
      <c r="M60" s="1688">
        <v>2021</v>
      </c>
      <c r="N60" s="1689"/>
      <c r="O60" s="1689"/>
      <c r="P60" s="1689"/>
      <c r="Q60" s="1689"/>
      <c r="R60" s="1689"/>
      <c r="S60" s="1689"/>
      <c r="T60" s="1689"/>
      <c r="U60" s="1690"/>
      <c r="V60" s="1706" t="s">
        <v>211</v>
      </c>
      <c r="W60" s="941"/>
      <c r="X60" s="941"/>
      <c r="Y60" s="941"/>
      <c r="Z60" s="941"/>
      <c r="AA60" s="941"/>
    </row>
    <row r="61" spans="1:35" s="487" customFormat="1" ht="24.95" customHeight="1" x14ac:dyDescent="0.2">
      <c r="C61" s="1704"/>
      <c r="D61" s="1644"/>
      <c r="E61" s="1644"/>
      <c r="F61" s="1644"/>
      <c r="G61" s="1644"/>
      <c r="H61" s="1644"/>
      <c r="I61" s="1644"/>
      <c r="J61" s="227" t="s">
        <v>80</v>
      </c>
      <c r="K61" s="228" t="s">
        <v>81</v>
      </c>
      <c r="L61" s="228" t="s">
        <v>82</v>
      </c>
      <c r="M61" s="228" t="s">
        <v>83</v>
      </c>
      <c r="N61" s="228" t="s">
        <v>84</v>
      </c>
      <c r="O61" s="228" t="s">
        <v>74</v>
      </c>
      <c r="P61" s="228" t="s">
        <v>75</v>
      </c>
      <c r="Q61" s="228" t="s">
        <v>76</v>
      </c>
      <c r="R61" s="228" t="s">
        <v>77</v>
      </c>
      <c r="S61" s="228" t="s">
        <v>78</v>
      </c>
      <c r="T61" s="228" t="s">
        <v>79</v>
      </c>
      <c r="U61" s="229" t="s">
        <v>613</v>
      </c>
      <c r="V61" s="1707"/>
      <c r="W61" s="941"/>
      <c r="X61" s="941"/>
      <c r="Y61" s="941"/>
      <c r="Z61" s="941"/>
      <c r="AA61" s="941"/>
    </row>
    <row r="62" spans="1:35" s="487" customFormat="1" ht="24.95" customHeight="1" x14ac:dyDescent="0.2">
      <c r="C62" s="1705"/>
      <c r="D62" s="1645"/>
      <c r="E62" s="1645"/>
      <c r="F62" s="1645"/>
      <c r="G62" s="1645"/>
      <c r="H62" s="1645"/>
      <c r="I62" s="1645"/>
      <c r="J62" s="230" t="s">
        <v>142</v>
      </c>
      <c r="K62" s="231" t="s">
        <v>25</v>
      </c>
      <c r="L62" s="231" t="s">
        <v>26</v>
      </c>
      <c r="M62" s="231" t="s">
        <v>27</v>
      </c>
      <c r="N62" s="231" t="s">
        <v>73</v>
      </c>
      <c r="O62" s="231" t="s">
        <v>136</v>
      </c>
      <c r="P62" s="231" t="s">
        <v>137</v>
      </c>
      <c r="Q62" s="231" t="s">
        <v>138</v>
      </c>
      <c r="R62" s="231" t="s">
        <v>139</v>
      </c>
      <c r="S62" s="231" t="s">
        <v>140</v>
      </c>
      <c r="T62" s="231" t="s">
        <v>141</v>
      </c>
      <c r="U62" s="232" t="s">
        <v>135</v>
      </c>
      <c r="V62" s="1708"/>
      <c r="W62" s="941"/>
      <c r="X62" s="941"/>
      <c r="Y62" s="941"/>
      <c r="Z62" s="941"/>
      <c r="AA62" s="941"/>
    </row>
    <row r="63" spans="1:35" s="445" customFormat="1" ht="12" customHeight="1" x14ac:dyDescent="0.2">
      <c r="C63" s="450"/>
      <c r="D63" s="439"/>
      <c r="E63" s="439"/>
      <c r="F63" s="439"/>
      <c r="G63" s="439"/>
      <c r="H63" s="439"/>
      <c r="I63" s="439"/>
      <c r="J63" s="443"/>
      <c r="K63" s="444"/>
      <c r="L63" s="444"/>
      <c r="M63" s="444"/>
      <c r="N63" s="444"/>
      <c r="O63" s="444"/>
      <c r="P63" s="444"/>
      <c r="Q63" s="444"/>
      <c r="R63" s="444"/>
      <c r="S63" s="444"/>
      <c r="T63" s="444"/>
      <c r="U63" s="442"/>
      <c r="V63" s="457"/>
      <c r="W63" s="941"/>
      <c r="X63" s="941"/>
      <c r="Y63" s="941"/>
      <c r="Z63" s="941"/>
      <c r="AA63" s="941"/>
      <c r="AB63" s="477"/>
      <c r="AC63" s="477"/>
      <c r="AD63" s="477"/>
      <c r="AE63" s="477"/>
      <c r="AF63" s="477"/>
      <c r="AG63" s="477"/>
      <c r="AH63" s="477"/>
    </row>
    <row r="64" spans="1:35" s="445" customFormat="1" ht="26.1" customHeight="1" x14ac:dyDescent="0.2">
      <c r="C64" s="505" t="s">
        <v>68</v>
      </c>
      <c r="D64" s="439"/>
      <c r="E64" s="439"/>
      <c r="F64" s="439"/>
      <c r="G64" s="439"/>
      <c r="H64" s="439"/>
      <c r="I64" s="439"/>
      <c r="J64" s="443"/>
      <c r="K64" s="444"/>
      <c r="L64" s="444"/>
      <c r="M64" s="444"/>
      <c r="N64" s="444"/>
      <c r="O64" s="444"/>
      <c r="P64" s="444"/>
      <c r="Q64" s="444"/>
      <c r="R64" s="444"/>
      <c r="S64" s="444"/>
      <c r="T64" s="444"/>
      <c r="U64" s="442"/>
      <c r="V64" s="273" t="s">
        <v>69</v>
      </c>
      <c r="W64" s="941"/>
      <c r="X64" s="941"/>
      <c r="Y64" s="941"/>
      <c r="Z64" s="941"/>
      <c r="AA64" s="941"/>
      <c r="AB64" s="477"/>
      <c r="AC64" s="477"/>
      <c r="AD64" s="477"/>
      <c r="AE64" s="477"/>
      <c r="AF64" s="477"/>
      <c r="AG64" s="477"/>
      <c r="AH64" s="477"/>
    </row>
    <row r="65" spans="3:34" s="445" customFormat="1" ht="26.1" customHeight="1" x14ac:dyDescent="0.2">
      <c r="C65" s="506" t="s">
        <v>70</v>
      </c>
      <c r="D65" s="448">
        <v>572527.24479999999</v>
      </c>
      <c r="E65" s="448">
        <v>628841.13450000004</v>
      </c>
      <c r="F65" s="448">
        <v>736612.39300000004</v>
      </c>
      <c r="G65" s="448">
        <v>874398.25349999999</v>
      </c>
      <c r="H65" s="439">
        <v>988176.84030000004</v>
      </c>
      <c r="I65" s="439">
        <v>1102091.6381000001</v>
      </c>
      <c r="J65" s="443">
        <v>1001513.063</v>
      </c>
      <c r="K65" s="444">
        <v>1012290.4671</v>
      </c>
      <c r="L65" s="444">
        <v>1022974.2191</v>
      </c>
      <c r="M65" s="444">
        <v>1030831.4878</v>
      </c>
      <c r="N65" s="444">
        <v>1038236.4083</v>
      </c>
      <c r="O65" s="444">
        <v>1048624.4613000001</v>
      </c>
      <c r="P65" s="444">
        <v>1056752.3367999999</v>
      </c>
      <c r="Q65" s="444">
        <v>1066745.3066</v>
      </c>
      <c r="R65" s="444">
        <v>1075718.2326</v>
      </c>
      <c r="S65" s="444">
        <v>1083551.0656000001</v>
      </c>
      <c r="T65" s="444">
        <v>1092818.7361000001</v>
      </c>
      <c r="U65" s="442">
        <v>1102091.6381000001</v>
      </c>
      <c r="V65" s="504" t="s">
        <v>71</v>
      </c>
      <c r="W65" s="941"/>
      <c r="X65" s="941"/>
      <c r="Y65" s="941"/>
      <c r="Z65" s="941"/>
      <c r="AA65" s="941"/>
      <c r="AB65" s="477"/>
      <c r="AC65" s="477"/>
      <c r="AD65" s="477"/>
      <c r="AE65" s="477"/>
      <c r="AF65" s="477"/>
      <c r="AG65" s="477"/>
      <c r="AH65" s="477"/>
    </row>
    <row r="66" spans="3:34" s="445" customFormat="1" ht="26.1" customHeight="1" x14ac:dyDescent="0.2">
      <c r="C66" s="506" t="s">
        <v>281</v>
      </c>
      <c r="D66" s="448">
        <v>9224.8330000000005</v>
      </c>
      <c r="E66" s="448">
        <v>9387.3490000000002</v>
      </c>
      <c r="F66" s="448">
        <v>9630.7780000000002</v>
      </c>
      <c r="G66" s="448">
        <v>9922.08</v>
      </c>
      <c r="H66" s="439">
        <v>10150.861999999999</v>
      </c>
      <c r="I66" s="439">
        <v>10313.642</v>
      </c>
      <c r="J66" s="443">
        <v>10173.602999999999</v>
      </c>
      <c r="K66" s="444">
        <v>10189.84</v>
      </c>
      <c r="L66" s="444">
        <v>10205.263000000001</v>
      </c>
      <c r="M66" s="444">
        <v>10217.416999999999</v>
      </c>
      <c r="N66" s="444">
        <v>10228.07</v>
      </c>
      <c r="O66" s="444">
        <v>10242.795</v>
      </c>
      <c r="P66" s="444">
        <v>10254.082</v>
      </c>
      <c r="Q66" s="444">
        <v>10267.305</v>
      </c>
      <c r="R66" s="444">
        <v>10279.781000000001</v>
      </c>
      <c r="S66" s="444">
        <v>10290.562</v>
      </c>
      <c r="T66" s="444">
        <v>10302.847</v>
      </c>
      <c r="U66" s="442">
        <v>10313.642</v>
      </c>
      <c r="V66" s="504" t="s">
        <v>19</v>
      </c>
      <c r="W66" s="941"/>
      <c r="X66" s="941"/>
      <c r="Y66" s="941"/>
      <c r="Z66" s="941"/>
      <c r="AA66" s="941"/>
      <c r="AB66" s="477"/>
      <c r="AC66" s="477"/>
      <c r="AD66" s="477"/>
      <c r="AE66" s="477"/>
      <c r="AF66" s="477"/>
      <c r="AG66" s="477"/>
      <c r="AH66" s="477"/>
    </row>
    <row r="67" spans="3:34" s="445" customFormat="1" ht="12" customHeight="1" x14ac:dyDescent="0.2">
      <c r="C67" s="506"/>
      <c r="D67" s="448"/>
      <c r="E67" s="448"/>
      <c r="F67" s="448"/>
      <c r="G67" s="448"/>
      <c r="H67" s="439"/>
      <c r="I67" s="439"/>
      <c r="J67" s="443"/>
      <c r="K67" s="444"/>
      <c r="L67" s="444"/>
      <c r="M67" s="444"/>
      <c r="N67" s="444"/>
      <c r="O67" s="444"/>
      <c r="P67" s="444"/>
      <c r="Q67" s="444"/>
      <c r="R67" s="444"/>
      <c r="S67" s="444"/>
      <c r="T67" s="444"/>
      <c r="U67" s="442"/>
      <c r="V67" s="792"/>
      <c r="W67" s="941"/>
      <c r="X67" s="941"/>
      <c r="Y67" s="941"/>
      <c r="Z67" s="941"/>
      <c r="AA67" s="941"/>
      <c r="AB67" s="477"/>
      <c r="AC67" s="477"/>
      <c r="AD67" s="477"/>
      <c r="AE67" s="477"/>
      <c r="AF67" s="477"/>
      <c r="AG67" s="477"/>
      <c r="AH67" s="477"/>
    </row>
    <row r="68" spans="3:34" s="445" customFormat="1" ht="26.1" customHeight="1" x14ac:dyDescent="0.2">
      <c r="C68" s="505" t="s">
        <v>282</v>
      </c>
      <c r="D68" s="448"/>
      <c r="E68" s="448"/>
      <c r="F68" s="448"/>
      <c r="G68" s="448"/>
      <c r="H68" s="439"/>
      <c r="I68" s="439"/>
      <c r="J68" s="443"/>
      <c r="K68" s="444"/>
      <c r="L68" s="444"/>
      <c r="M68" s="444"/>
      <c r="N68" s="444"/>
      <c r="O68" s="444"/>
      <c r="P68" s="444"/>
      <c r="Q68" s="444"/>
      <c r="R68" s="444"/>
      <c r="S68" s="444"/>
      <c r="T68" s="444"/>
      <c r="U68" s="442"/>
      <c r="V68" s="273" t="s">
        <v>147</v>
      </c>
      <c r="W68" s="941"/>
      <c r="X68" s="941"/>
      <c r="Y68" s="941"/>
      <c r="Z68" s="941"/>
      <c r="AA68" s="941"/>
      <c r="AB68" s="477"/>
      <c r="AC68" s="477"/>
      <c r="AD68" s="477"/>
      <c r="AE68" s="477"/>
      <c r="AF68" s="477"/>
      <c r="AG68" s="477"/>
      <c r="AH68" s="477"/>
    </row>
    <row r="69" spans="3:34" s="445" customFormat="1" ht="26.1" customHeight="1" x14ac:dyDescent="0.2">
      <c r="C69" s="506" t="s">
        <v>70</v>
      </c>
      <c r="D69" s="448">
        <v>501951.95289999997</v>
      </c>
      <c r="E69" s="448">
        <v>524057.86180000001</v>
      </c>
      <c r="F69" s="448">
        <v>560805.56885000004</v>
      </c>
      <c r="G69" s="448">
        <v>634017.45755000005</v>
      </c>
      <c r="H69" s="439">
        <v>743470.93625000003</v>
      </c>
      <c r="I69" s="439">
        <v>851166.58644999994</v>
      </c>
      <c r="J69" s="443">
        <v>752068.95785000001</v>
      </c>
      <c r="K69" s="444">
        <v>766321.07054999995</v>
      </c>
      <c r="L69" s="444">
        <v>780153.85765000002</v>
      </c>
      <c r="M69" s="444">
        <v>787625.80964999995</v>
      </c>
      <c r="N69" s="444">
        <v>793448.96354999999</v>
      </c>
      <c r="O69" s="444">
        <v>800395.03694999998</v>
      </c>
      <c r="P69" s="444">
        <v>808069.21944999998</v>
      </c>
      <c r="Q69" s="444">
        <v>817613.84895000001</v>
      </c>
      <c r="R69" s="444">
        <v>827364.71144999994</v>
      </c>
      <c r="S69" s="444">
        <v>834836.35534999997</v>
      </c>
      <c r="T69" s="444">
        <v>843665.28905000002</v>
      </c>
      <c r="U69" s="442">
        <v>851166.58644999994</v>
      </c>
      <c r="V69" s="504" t="s">
        <v>71</v>
      </c>
      <c r="W69" s="941"/>
      <c r="X69" s="941"/>
      <c r="Y69" s="941"/>
      <c r="Z69" s="941"/>
      <c r="AA69" s="941"/>
      <c r="AB69" s="477"/>
      <c r="AC69" s="477"/>
      <c r="AD69" s="477"/>
      <c r="AE69" s="477"/>
      <c r="AF69" s="477"/>
      <c r="AG69" s="477"/>
      <c r="AH69" s="477"/>
    </row>
    <row r="70" spans="3:34" s="445" customFormat="1" ht="26.1" customHeight="1" x14ac:dyDescent="0.2">
      <c r="C70" s="506" t="s">
        <v>281</v>
      </c>
      <c r="D70" s="448">
        <v>7312.8540000000003</v>
      </c>
      <c r="E70" s="448">
        <v>7407.4129999999996</v>
      </c>
      <c r="F70" s="448">
        <v>7527.3</v>
      </c>
      <c r="G70" s="448">
        <v>7704.8689999999997</v>
      </c>
      <c r="H70" s="439">
        <v>7943.4319999999998</v>
      </c>
      <c r="I70" s="439">
        <v>8157.183</v>
      </c>
      <c r="J70" s="443">
        <v>7961.3429999999998</v>
      </c>
      <c r="K70" s="444">
        <v>7989.42</v>
      </c>
      <c r="L70" s="444">
        <v>8016.5339999999997</v>
      </c>
      <c r="M70" s="444">
        <v>8033.1040000000003</v>
      </c>
      <c r="N70" s="444">
        <v>8045.0219999999999</v>
      </c>
      <c r="O70" s="444">
        <v>8060.0540000000001</v>
      </c>
      <c r="P70" s="444">
        <v>8075.4589999999998</v>
      </c>
      <c r="Q70" s="444">
        <v>8094.1760000000004</v>
      </c>
      <c r="R70" s="444">
        <v>8112.3239999999996</v>
      </c>
      <c r="S70" s="444">
        <v>8126.9719999999998</v>
      </c>
      <c r="T70" s="444">
        <v>8143.1139999999996</v>
      </c>
      <c r="U70" s="442">
        <v>8157.183</v>
      </c>
      <c r="V70" s="504" t="s">
        <v>19</v>
      </c>
      <c r="W70" s="941"/>
      <c r="X70" s="941"/>
      <c r="Y70" s="941"/>
      <c r="Z70" s="941"/>
      <c r="AA70" s="941"/>
      <c r="AB70" s="477"/>
      <c r="AC70" s="477"/>
      <c r="AD70" s="477"/>
      <c r="AE70" s="477"/>
      <c r="AF70" s="477"/>
      <c r="AG70" s="477"/>
      <c r="AH70" s="477"/>
    </row>
    <row r="71" spans="3:34" s="445" customFormat="1" ht="12" customHeight="1" x14ac:dyDescent="0.2">
      <c r="C71" s="506"/>
      <c r="D71" s="448"/>
      <c r="E71" s="448"/>
      <c r="F71" s="448"/>
      <c r="G71" s="448"/>
      <c r="H71" s="439"/>
      <c r="I71" s="439"/>
      <c r="J71" s="443"/>
      <c r="K71" s="444"/>
      <c r="L71" s="444"/>
      <c r="M71" s="444"/>
      <c r="N71" s="444"/>
      <c r="O71" s="444"/>
      <c r="P71" s="444"/>
      <c r="Q71" s="444"/>
      <c r="R71" s="444"/>
      <c r="S71" s="444"/>
      <c r="T71" s="444"/>
      <c r="U71" s="442"/>
      <c r="V71" s="792"/>
      <c r="W71" s="941"/>
      <c r="X71" s="941"/>
      <c r="Y71" s="941"/>
      <c r="Z71" s="941"/>
      <c r="AA71" s="941"/>
      <c r="AB71" s="477"/>
      <c r="AC71" s="477"/>
      <c r="AD71" s="477"/>
      <c r="AE71" s="477"/>
      <c r="AF71" s="477"/>
      <c r="AG71" s="477"/>
      <c r="AH71" s="477"/>
    </row>
    <row r="72" spans="3:34" s="445" customFormat="1" ht="26.1" customHeight="1" x14ac:dyDescent="0.2">
      <c r="C72" s="505" t="s">
        <v>283</v>
      </c>
      <c r="D72" s="447">
        <v>70575.291900000011</v>
      </c>
      <c r="E72" s="447">
        <v>104783.27270000003</v>
      </c>
      <c r="F72" s="447">
        <v>175806.82415</v>
      </c>
      <c r="G72" s="447">
        <v>240380.79594999994</v>
      </c>
      <c r="H72" s="309">
        <v>244705.90405000001</v>
      </c>
      <c r="I72" s="309">
        <v>250925.05165000015</v>
      </c>
      <c r="J72" s="441">
        <v>249444.10514999996</v>
      </c>
      <c r="K72" s="344">
        <v>245969.39655000006</v>
      </c>
      <c r="L72" s="344">
        <v>242820.36144999997</v>
      </c>
      <c r="M72" s="344">
        <v>243205.67815000005</v>
      </c>
      <c r="N72" s="344">
        <v>244787.44475000002</v>
      </c>
      <c r="O72" s="344">
        <v>248229.4243500001</v>
      </c>
      <c r="P72" s="344">
        <v>248683.11734999996</v>
      </c>
      <c r="Q72" s="344">
        <v>249131.45765</v>
      </c>
      <c r="R72" s="344">
        <v>248353.52115000004</v>
      </c>
      <c r="S72" s="344">
        <v>248714.71025000012</v>
      </c>
      <c r="T72" s="344">
        <v>249153.44705000008</v>
      </c>
      <c r="U72" s="909">
        <v>250925.05165000015</v>
      </c>
      <c r="V72" s="273" t="s">
        <v>64</v>
      </c>
      <c r="W72" s="941"/>
      <c r="X72" s="941"/>
      <c r="Y72" s="941"/>
      <c r="Z72" s="941"/>
      <c r="AA72" s="941"/>
      <c r="AB72" s="477"/>
      <c r="AC72" s="477"/>
      <c r="AD72" s="477"/>
      <c r="AE72" s="477"/>
      <c r="AF72" s="477"/>
      <c r="AG72" s="477"/>
      <c r="AH72" s="477"/>
    </row>
    <row r="73" spans="3:34" s="145" customFormat="1" ht="26.1" customHeight="1" thickBot="1" x14ac:dyDescent="0.75">
      <c r="C73" s="284"/>
      <c r="D73" s="1030"/>
      <c r="E73" s="1030"/>
      <c r="F73" s="1030"/>
      <c r="G73" s="1030"/>
      <c r="H73" s="1030"/>
      <c r="I73" s="1030"/>
      <c r="J73" s="1031"/>
      <c r="K73" s="312"/>
      <c r="L73" s="312"/>
      <c r="M73" s="312"/>
      <c r="N73" s="312"/>
      <c r="O73" s="312"/>
      <c r="P73" s="312"/>
      <c r="Q73" s="312"/>
      <c r="R73" s="312"/>
      <c r="S73" s="312"/>
      <c r="T73" s="312"/>
      <c r="U73" s="910"/>
      <c r="V73" s="213"/>
      <c r="W73" s="941"/>
      <c r="X73" s="941"/>
      <c r="Y73" s="941"/>
      <c r="Z73" s="941"/>
      <c r="AA73" s="941"/>
      <c r="AB73" s="144"/>
      <c r="AC73" s="144"/>
      <c r="AD73" s="144"/>
      <c r="AE73" s="144"/>
      <c r="AF73" s="144"/>
      <c r="AG73" s="144"/>
      <c r="AH73" s="144"/>
    </row>
    <row r="74" spans="3:34" s="145" customFormat="1" ht="12" customHeight="1" thickTop="1" x14ac:dyDescent="0.7">
      <c r="C74" s="285"/>
      <c r="D74" s="311"/>
      <c r="E74" s="311"/>
      <c r="F74" s="311"/>
      <c r="G74" s="311"/>
      <c r="H74" s="311"/>
      <c r="I74" s="311"/>
      <c r="J74" s="311"/>
      <c r="K74" s="311"/>
      <c r="L74" s="311"/>
      <c r="M74" s="311"/>
      <c r="N74" s="311"/>
      <c r="O74" s="311"/>
      <c r="P74" s="311"/>
      <c r="Q74" s="311"/>
      <c r="R74" s="311"/>
      <c r="S74" s="311"/>
      <c r="T74" s="311"/>
      <c r="U74" s="311"/>
      <c r="V74" s="287"/>
      <c r="W74" s="941"/>
      <c r="X74" s="941"/>
      <c r="Y74" s="941"/>
      <c r="Z74" s="941"/>
      <c r="AA74" s="941"/>
      <c r="AB74" s="144"/>
    </row>
    <row r="75" spans="3:34" s="267" customFormat="1" ht="26.1" customHeight="1" x14ac:dyDescent="0.5">
      <c r="C75" s="197" t="s">
        <v>759</v>
      </c>
      <c r="D75" s="268"/>
      <c r="E75" s="268"/>
      <c r="F75" s="268"/>
      <c r="G75" s="268"/>
      <c r="H75" s="268"/>
      <c r="I75" s="268"/>
      <c r="J75" s="268"/>
      <c r="K75" s="268"/>
      <c r="L75" s="268"/>
      <c r="M75" s="268"/>
      <c r="N75" s="268"/>
      <c r="O75" s="268"/>
      <c r="P75" s="268"/>
      <c r="Q75" s="268"/>
      <c r="R75" s="268"/>
      <c r="S75" s="268"/>
      <c r="T75" s="268"/>
      <c r="U75" s="268"/>
      <c r="V75" s="197" t="s">
        <v>761</v>
      </c>
      <c r="W75" s="319"/>
      <c r="X75" s="319"/>
      <c r="Y75" s="319"/>
      <c r="Z75" s="319"/>
      <c r="AA75" s="319"/>
      <c r="AB75" s="319"/>
    </row>
    <row r="76" spans="3:34" ht="26.1" customHeight="1" x14ac:dyDescent="0.35"/>
    <row r="77" spans="3:34" ht="26.1" customHeight="1" x14ac:dyDescent="0.5">
      <c r="D77" s="958"/>
      <c r="E77" s="958"/>
      <c r="F77" s="958"/>
      <c r="G77" s="958"/>
      <c r="H77" s="958"/>
      <c r="I77" s="958"/>
      <c r="J77" s="958"/>
      <c r="K77" s="958"/>
      <c r="L77" s="958"/>
      <c r="M77" s="958"/>
      <c r="N77" s="958"/>
      <c r="O77" s="958"/>
      <c r="P77" s="958"/>
      <c r="Q77" s="958"/>
      <c r="R77" s="958"/>
      <c r="S77" s="958"/>
      <c r="T77" s="958"/>
      <c r="U77" s="958"/>
    </row>
    <row r="78" spans="3:34" ht="26.1" customHeight="1" x14ac:dyDescent="0.5">
      <c r="D78" s="958"/>
      <c r="E78" s="958"/>
      <c r="F78" s="958"/>
      <c r="G78" s="958"/>
      <c r="H78" s="958"/>
      <c r="I78" s="958"/>
      <c r="J78" s="958"/>
      <c r="K78" s="958"/>
      <c r="L78" s="958"/>
      <c r="M78" s="958"/>
      <c r="N78" s="958"/>
      <c r="O78" s="958"/>
      <c r="P78" s="958"/>
      <c r="Q78" s="958"/>
      <c r="R78" s="958"/>
      <c r="S78" s="958"/>
      <c r="T78" s="958"/>
      <c r="U78" s="958"/>
    </row>
    <row r="79" spans="3:34" ht="26.1" customHeight="1" x14ac:dyDescent="0.5">
      <c r="D79" s="958"/>
      <c r="E79" s="958"/>
      <c r="F79" s="958"/>
      <c r="G79" s="958"/>
      <c r="H79" s="958"/>
      <c r="I79" s="958"/>
      <c r="J79" s="958"/>
      <c r="K79" s="958"/>
      <c r="L79" s="958"/>
      <c r="M79" s="958"/>
      <c r="N79" s="958"/>
      <c r="O79" s="958"/>
      <c r="P79" s="958"/>
      <c r="Q79" s="958"/>
      <c r="R79" s="958"/>
      <c r="S79" s="958"/>
      <c r="T79" s="958"/>
      <c r="U79" s="958"/>
      <c r="W79" s="35"/>
      <c r="X79" s="35"/>
      <c r="Y79" s="35"/>
      <c r="Z79" s="35"/>
      <c r="AA79" s="35"/>
      <c r="AB79" s="35"/>
    </row>
    <row r="80" spans="3:34" ht="21.75" x14ac:dyDescent="0.5">
      <c r="D80" s="958"/>
      <c r="E80" s="958"/>
      <c r="F80" s="958"/>
      <c r="G80" s="958"/>
      <c r="H80" s="958"/>
      <c r="I80" s="958"/>
      <c r="J80" s="958"/>
      <c r="K80" s="958"/>
      <c r="L80" s="958"/>
      <c r="M80" s="958"/>
      <c r="N80" s="958"/>
      <c r="O80" s="958"/>
      <c r="P80" s="958"/>
      <c r="Q80" s="958"/>
      <c r="R80" s="958"/>
      <c r="S80" s="958"/>
      <c r="T80" s="958"/>
      <c r="U80" s="958"/>
      <c r="W80" s="35"/>
      <c r="X80" s="35"/>
      <c r="Y80" s="35"/>
      <c r="Z80" s="35"/>
      <c r="AA80" s="35"/>
      <c r="AB80" s="35"/>
    </row>
    <row r="81" spans="4:28" ht="18.75" x14ac:dyDescent="0.45">
      <c r="D81" s="995"/>
      <c r="E81" s="995"/>
      <c r="F81" s="995"/>
      <c r="G81" s="995"/>
      <c r="H81" s="995"/>
      <c r="I81" s="995"/>
      <c r="J81" s="995"/>
      <c r="K81" s="995"/>
      <c r="L81" s="995"/>
      <c r="M81" s="995"/>
      <c r="N81" s="995"/>
      <c r="O81" s="995"/>
      <c r="P81" s="995"/>
      <c r="Q81" s="995"/>
      <c r="R81" s="995"/>
      <c r="S81" s="995"/>
      <c r="T81" s="995"/>
      <c r="U81" s="995"/>
      <c r="W81" s="35"/>
      <c r="X81" s="35"/>
      <c r="Y81" s="35"/>
      <c r="Z81" s="35"/>
      <c r="AA81" s="35"/>
      <c r="AB81" s="35"/>
    </row>
    <row r="82" spans="4:28" ht="18.75" x14ac:dyDescent="0.45">
      <c r="D82" s="995"/>
      <c r="E82" s="995"/>
      <c r="F82" s="995"/>
      <c r="G82" s="995"/>
      <c r="H82" s="995"/>
      <c r="I82" s="995"/>
      <c r="J82" s="995"/>
      <c r="K82" s="995"/>
      <c r="L82" s="995"/>
      <c r="M82" s="995"/>
      <c r="N82" s="995"/>
      <c r="O82" s="995"/>
      <c r="P82" s="995"/>
      <c r="Q82" s="995"/>
      <c r="R82" s="995"/>
      <c r="S82" s="995"/>
      <c r="T82" s="995"/>
      <c r="U82" s="995"/>
      <c r="W82" s="35"/>
      <c r="X82" s="35"/>
      <c r="Y82" s="35"/>
      <c r="Z82" s="35"/>
      <c r="AA82" s="35"/>
      <c r="AB82" s="35"/>
    </row>
    <row r="83" spans="4:28" ht="18.75" x14ac:dyDescent="0.45">
      <c r="D83" s="995"/>
      <c r="E83" s="995"/>
      <c r="F83" s="995"/>
      <c r="G83" s="995"/>
      <c r="H83" s="995"/>
      <c r="I83" s="995"/>
      <c r="J83" s="995"/>
      <c r="K83" s="995"/>
      <c r="L83" s="995"/>
      <c r="M83" s="995"/>
      <c r="N83" s="995"/>
      <c r="O83" s="995"/>
      <c r="P83" s="995"/>
      <c r="Q83" s="995"/>
      <c r="R83" s="995"/>
      <c r="S83" s="995"/>
      <c r="T83" s="995"/>
      <c r="U83" s="995"/>
      <c r="W83" s="35"/>
      <c r="X83" s="35"/>
      <c r="Y83" s="35"/>
      <c r="Z83" s="35"/>
      <c r="AA83" s="35"/>
      <c r="AB83" s="35"/>
    </row>
    <row r="84" spans="4:28" ht="18" x14ac:dyDescent="0.45">
      <c r="D84" s="1081"/>
      <c r="W84" s="35"/>
      <c r="X84" s="35"/>
      <c r="Y84" s="35"/>
      <c r="Z84" s="35"/>
      <c r="AA84" s="35"/>
      <c r="AB84" s="35"/>
    </row>
    <row r="85" spans="4:28" x14ac:dyDescent="0.35">
      <c r="D85" s="1080"/>
      <c r="W85" s="35"/>
      <c r="X85" s="35"/>
      <c r="Y85" s="35"/>
      <c r="Z85" s="35"/>
      <c r="AA85" s="35"/>
      <c r="AB85" s="35"/>
    </row>
    <row r="86" spans="4:28" x14ac:dyDescent="0.35">
      <c r="W86" s="35"/>
      <c r="X86" s="35"/>
      <c r="Y86" s="35"/>
      <c r="Z86" s="35"/>
      <c r="AA86" s="35"/>
      <c r="AB86" s="35"/>
    </row>
    <row r="87" spans="4:28" x14ac:dyDescent="0.35">
      <c r="W87" s="35"/>
      <c r="X87" s="35"/>
      <c r="Y87" s="35"/>
      <c r="Z87" s="35"/>
      <c r="AA87" s="35"/>
      <c r="AB87" s="35"/>
    </row>
    <row r="88" spans="4:28" x14ac:dyDescent="0.35">
      <c r="W88" s="35"/>
      <c r="X88" s="35"/>
      <c r="Y88" s="35"/>
      <c r="Z88" s="35"/>
      <c r="AA88" s="35"/>
      <c r="AB88" s="35"/>
    </row>
    <row r="89" spans="4:28" x14ac:dyDescent="0.35">
      <c r="W89" s="35"/>
      <c r="X89" s="35"/>
      <c r="Y89" s="35"/>
      <c r="Z89" s="35"/>
      <c r="AA89" s="35"/>
      <c r="AB89" s="35"/>
    </row>
    <row r="90" spans="4:28" x14ac:dyDescent="0.35">
      <c r="W90" s="35"/>
      <c r="X90" s="35"/>
      <c r="Y90" s="35"/>
      <c r="Z90" s="35"/>
      <c r="AA90" s="35"/>
      <c r="AB90" s="35"/>
    </row>
    <row r="91" spans="4:28" x14ac:dyDescent="0.35">
      <c r="W91" s="35"/>
      <c r="X91" s="35"/>
      <c r="Y91" s="35"/>
      <c r="Z91" s="35"/>
      <c r="AA91" s="35"/>
      <c r="AB91" s="35"/>
    </row>
    <row r="92" spans="4:28" x14ac:dyDescent="0.35">
      <c r="W92" s="35"/>
      <c r="X92" s="35"/>
      <c r="Y92" s="35"/>
      <c r="Z92" s="35"/>
      <c r="AA92" s="35"/>
      <c r="AB92" s="35"/>
    </row>
    <row r="93" spans="4:28" x14ac:dyDescent="0.35">
      <c r="W93" s="35"/>
      <c r="X93" s="35"/>
      <c r="Y93" s="35"/>
      <c r="Z93" s="35"/>
      <c r="AA93" s="35"/>
      <c r="AB93" s="35"/>
    </row>
    <row r="94" spans="4:28" x14ac:dyDescent="0.35">
      <c r="W94" s="35"/>
      <c r="X94" s="35"/>
      <c r="Y94" s="35"/>
      <c r="Z94" s="35"/>
      <c r="AA94" s="35"/>
      <c r="AB94" s="35"/>
    </row>
    <row r="95" spans="4:28" x14ac:dyDescent="0.35">
      <c r="W95" s="35"/>
      <c r="X95" s="35"/>
      <c r="Y95" s="35"/>
      <c r="Z95" s="35"/>
      <c r="AA95" s="35"/>
      <c r="AB95" s="35"/>
    </row>
    <row r="96" spans="4:28" x14ac:dyDescent="0.35">
      <c r="W96" s="35"/>
      <c r="X96" s="35"/>
      <c r="Y96" s="35"/>
      <c r="Z96" s="35"/>
      <c r="AA96" s="35"/>
      <c r="AB96" s="35"/>
    </row>
    <row r="97" spans="23:28" x14ac:dyDescent="0.35">
      <c r="W97" s="35"/>
      <c r="X97" s="35"/>
      <c r="Y97" s="35"/>
      <c r="Z97" s="35"/>
      <c r="AA97" s="35"/>
      <c r="AB97" s="35"/>
    </row>
    <row r="98" spans="23:28" x14ac:dyDescent="0.35">
      <c r="W98" s="35"/>
      <c r="X98" s="35"/>
      <c r="Y98" s="35"/>
      <c r="Z98" s="35"/>
      <c r="AA98" s="35"/>
      <c r="AB98" s="35"/>
    </row>
    <row r="99" spans="23:28" x14ac:dyDescent="0.35">
      <c r="W99" s="35"/>
      <c r="X99" s="35"/>
      <c r="Y99" s="35"/>
      <c r="Z99" s="35"/>
      <c r="AA99" s="35"/>
      <c r="AB99" s="35"/>
    </row>
    <row r="100" spans="23:28" x14ac:dyDescent="0.35">
      <c r="W100" s="35"/>
      <c r="X100" s="35"/>
      <c r="Y100" s="35"/>
      <c r="Z100" s="35"/>
      <c r="AA100" s="35"/>
      <c r="AB100" s="35"/>
    </row>
    <row r="101" spans="23:28" x14ac:dyDescent="0.35">
      <c r="W101" s="35"/>
      <c r="X101" s="35"/>
      <c r="Y101" s="35"/>
      <c r="Z101" s="35"/>
      <c r="AA101" s="35"/>
      <c r="AB101" s="35"/>
    </row>
    <row r="102" spans="23:28" x14ac:dyDescent="0.35">
      <c r="W102" s="35"/>
      <c r="X102" s="35"/>
      <c r="Y102" s="35"/>
      <c r="Z102" s="35"/>
      <c r="AA102" s="35"/>
      <c r="AB102" s="35"/>
    </row>
    <row r="103" spans="23:28" x14ac:dyDescent="0.35">
      <c r="W103" s="35"/>
      <c r="X103" s="35"/>
      <c r="Y103" s="35"/>
      <c r="Z103" s="35"/>
      <c r="AA103" s="35"/>
      <c r="AB103" s="35"/>
    </row>
    <row r="104" spans="23:28" x14ac:dyDescent="0.35">
      <c r="W104" s="35"/>
      <c r="X104" s="35"/>
      <c r="Y104" s="35"/>
      <c r="Z104" s="35"/>
      <c r="AA104" s="35"/>
      <c r="AB104" s="35"/>
    </row>
    <row r="105" spans="23:28" x14ac:dyDescent="0.35">
      <c r="W105" s="35"/>
      <c r="X105" s="35"/>
      <c r="Y105" s="35"/>
      <c r="Z105" s="35"/>
      <c r="AA105" s="35"/>
      <c r="AB105" s="35"/>
    </row>
    <row r="106" spans="23:28" x14ac:dyDescent="0.35">
      <c r="W106" s="35"/>
      <c r="X106" s="35"/>
      <c r="Y106" s="35"/>
      <c r="Z106" s="35"/>
      <c r="AA106" s="35"/>
      <c r="AB106" s="35"/>
    </row>
    <row r="107" spans="23:28" x14ac:dyDescent="0.35">
      <c r="W107" s="35"/>
      <c r="X107" s="35"/>
      <c r="Y107" s="35"/>
      <c r="Z107" s="35"/>
      <c r="AA107" s="35"/>
      <c r="AB107" s="35"/>
    </row>
    <row r="108" spans="23:28" x14ac:dyDescent="0.35">
      <c r="W108" s="35"/>
      <c r="X108" s="35"/>
      <c r="Y108" s="35"/>
      <c r="Z108" s="35"/>
      <c r="AA108" s="35"/>
      <c r="AB108" s="35"/>
    </row>
    <row r="109" spans="23:28" x14ac:dyDescent="0.35">
      <c r="W109" s="35"/>
      <c r="X109" s="35"/>
      <c r="Y109" s="35"/>
      <c r="Z109" s="35"/>
      <c r="AA109" s="35"/>
      <c r="AB109" s="35"/>
    </row>
    <row r="110" spans="23:28" x14ac:dyDescent="0.35">
      <c r="W110" s="35"/>
      <c r="X110" s="35"/>
      <c r="Y110" s="35"/>
      <c r="Z110" s="35"/>
      <c r="AA110" s="35"/>
      <c r="AB110" s="35"/>
    </row>
    <row r="111" spans="23:28" x14ac:dyDescent="0.35">
      <c r="W111" s="35"/>
      <c r="X111" s="35"/>
      <c r="Y111" s="35"/>
      <c r="Z111" s="35"/>
      <c r="AA111" s="35"/>
      <c r="AB111" s="35"/>
    </row>
    <row r="112" spans="23:28" x14ac:dyDescent="0.35">
      <c r="W112" s="35"/>
      <c r="X112" s="35"/>
      <c r="Y112" s="35"/>
      <c r="Z112" s="35"/>
      <c r="AA112" s="35"/>
      <c r="AB112" s="35"/>
    </row>
    <row r="113" spans="23:28" x14ac:dyDescent="0.35">
      <c r="W113" s="35"/>
      <c r="X113" s="35"/>
      <c r="Y113" s="35"/>
      <c r="Z113" s="35"/>
      <c r="AA113" s="35"/>
      <c r="AB113" s="35"/>
    </row>
    <row r="114" spans="23:28" x14ac:dyDescent="0.35">
      <c r="W114" s="35"/>
      <c r="X114" s="35"/>
      <c r="Y114" s="35"/>
      <c r="Z114" s="35"/>
      <c r="AA114" s="35"/>
      <c r="AB114" s="35"/>
    </row>
    <row r="115" spans="23:28" x14ac:dyDescent="0.35">
      <c r="W115" s="35"/>
      <c r="X115" s="35"/>
      <c r="Y115" s="35"/>
      <c r="Z115" s="35"/>
      <c r="AA115" s="35"/>
      <c r="AB115" s="35"/>
    </row>
    <row r="116" spans="23:28" x14ac:dyDescent="0.35">
      <c r="W116" s="35"/>
      <c r="X116" s="35"/>
      <c r="Y116" s="35"/>
      <c r="Z116" s="35"/>
      <c r="AA116" s="35"/>
      <c r="AB116" s="35"/>
    </row>
    <row r="117" spans="23:28" x14ac:dyDescent="0.35">
      <c r="W117" s="35"/>
      <c r="X117" s="35"/>
      <c r="Y117" s="35"/>
      <c r="Z117" s="35"/>
      <c r="AA117" s="35"/>
      <c r="AB117" s="35"/>
    </row>
    <row r="118" spans="23:28" x14ac:dyDescent="0.35">
      <c r="W118" s="35"/>
      <c r="X118" s="35"/>
      <c r="Y118" s="35"/>
      <c r="Z118" s="35"/>
      <c r="AA118" s="35"/>
      <c r="AB118" s="35"/>
    </row>
    <row r="119" spans="23:28" x14ac:dyDescent="0.35">
      <c r="W119" s="35"/>
      <c r="X119" s="35"/>
      <c r="Y119" s="35"/>
      <c r="Z119" s="35"/>
      <c r="AA119" s="35"/>
      <c r="AB119" s="35"/>
    </row>
    <row r="120" spans="23:28" x14ac:dyDescent="0.35">
      <c r="W120" s="35"/>
      <c r="X120" s="35"/>
      <c r="Y120" s="35"/>
      <c r="Z120" s="35"/>
      <c r="AA120" s="35"/>
      <c r="AB120" s="35"/>
    </row>
    <row r="121" spans="23:28" x14ac:dyDescent="0.35">
      <c r="W121" s="35"/>
      <c r="X121" s="35"/>
      <c r="Y121" s="35"/>
      <c r="Z121" s="35"/>
      <c r="AA121" s="35"/>
      <c r="AB121" s="35"/>
    </row>
    <row r="122" spans="23:28" x14ac:dyDescent="0.35">
      <c r="W122" s="35"/>
      <c r="X122" s="35"/>
      <c r="Y122" s="35"/>
      <c r="Z122" s="35"/>
      <c r="AA122" s="35"/>
      <c r="AB122" s="35"/>
    </row>
    <row r="123" spans="23:28" x14ac:dyDescent="0.35">
      <c r="W123" s="35"/>
      <c r="X123" s="35"/>
      <c r="Y123" s="35"/>
      <c r="Z123" s="35"/>
      <c r="AA123" s="35"/>
      <c r="AB123" s="35"/>
    </row>
    <row r="124" spans="23:28" x14ac:dyDescent="0.35">
      <c r="W124" s="35"/>
      <c r="X124" s="35"/>
      <c r="Y124" s="35"/>
      <c r="Z124" s="35"/>
      <c r="AA124" s="35"/>
      <c r="AB124" s="35"/>
    </row>
    <row r="125" spans="23:28" x14ac:dyDescent="0.35">
      <c r="W125" s="35"/>
      <c r="X125" s="35"/>
      <c r="Y125" s="35"/>
      <c r="Z125" s="35"/>
      <c r="AA125" s="35"/>
      <c r="AB125" s="35"/>
    </row>
    <row r="126" spans="23:28" x14ac:dyDescent="0.35">
      <c r="W126" s="35"/>
      <c r="X126" s="35"/>
      <c r="Y126" s="35"/>
      <c r="Z126" s="35"/>
      <c r="AA126" s="35"/>
      <c r="AB126" s="35"/>
    </row>
    <row r="127" spans="23:28" x14ac:dyDescent="0.35">
      <c r="W127" s="35"/>
      <c r="X127" s="35"/>
      <c r="Y127" s="35"/>
      <c r="Z127" s="35"/>
      <c r="AA127" s="35"/>
      <c r="AB127" s="35"/>
    </row>
    <row r="128" spans="23:28" x14ac:dyDescent="0.35">
      <c r="W128" s="35"/>
      <c r="X128" s="35"/>
      <c r="Y128" s="35"/>
      <c r="Z128" s="35"/>
      <c r="AA128" s="35"/>
      <c r="AB128" s="35"/>
    </row>
    <row r="129" spans="23:28" x14ac:dyDescent="0.35">
      <c r="W129" s="35"/>
      <c r="X129" s="35"/>
      <c r="Y129" s="35"/>
      <c r="Z129" s="35"/>
      <c r="AA129" s="35"/>
      <c r="AB129" s="35"/>
    </row>
    <row r="130" spans="23:28" x14ac:dyDescent="0.35">
      <c r="W130" s="35"/>
      <c r="X130" s="35"/>
      <c r="Y130" s="35"/>
      <c r="Z130" s="35"/>
      <c r="AA130" s="35"/>
      <c r="AB130" s="35"/>
    </row>
    <row r="131" spans="23:28" x14ac:dyDescent="0.35">
      <c r="W131" s="35"/>
      <c r="X131" s="35"/>
      <c r="Y131" s="35"/>
      <c r="Z131" s="35"/>
      <c r="AA131" s="35"/>
      <c r="AB131" s="35"/>
    </row>
    <row r="132" spans="23:28" x14ac:dyDescent="0.35">
      <c r="W132" s="35"/>
      <c r="X132" s="35"/>
      <c r="Y132" s="35"/>
      <c r="Z132" s="35"/>
      <c r="AA132" s="35"/>
      <c r="AB132" s="35"/>
    </row>
    <row r="133" spans="23:28" x14ac:dyDescent="0.35">
      <c r="W133" s="35"/>
      <c r="X133" s="35"/>
      <c r="Y133" s="35"/>
      <c r="Z133" s="35"/>
      <c r="AA133" s="35"/>
      <c r="AB133" s="35"/>
    </row>
    <row r="134" spans="23:28" x14ac:dyDescent="0.35">
      <c r="W134" s="35"/>
      <c r="X134" s="35"/>
      <c r="Y134" s="35"/>
      <c r="Z134" s="35"/>
      <c r="AA134" s="35"/>
      <c r="AB134" s="35"/>
    </row>
    <row r="135" spans="23:28" x14ac:dyDescent="0.35">
      <c r="W135" s="35"/>
      <c r="X135" s="35"/>
      <c r="Y135" s="35"/>
      <c r="Z135" s="35"/>
      <c r="AA135" s="35"/>
      <c r="AB135" s="35"/>
    </row>
    <row r="136" spans="23:28" x14ac:dyDescent="0.35">
      <c r="W136" s="35"/>
      <c r="X136" s="35"/>
      <c r="Y136" s="35"/>
      <c r="Z136" s="35"/>
      <c r="AA136" s="35"/>
      <c r="AB136" s="35"/>
    </row>
    <row r="137" spans="23:28" x14ac:dyDescent="0.35">
      <c r="W137" s="35"/>
      <c r="X137" s="35"/>
      <c r="Y137" s="35"/>
      <c r="Z137" s="35"/>
      <c r="AA137" s="35"/>
      <c r="AB137" s="35"/>
    </row>
    <row r="138" spans="23:28" x14ac:dyDescent="0.35">
      <c r="W138" s="35"/>
      <c r="X138" s="35"/>
      <c r="Y138" s="35"/>
      <c r="Z138" s="35"/>
      <c r="AA138" s="35"/>
      <c r="AB138" s="35"/>
    </row>
    <row r="139" spans="23:28" x14ac:dyDescent="0.35">
      <c r="W139" s="35"/>
      <c r="X139" s="35"/>
      <c r="Y139" s="35"/>
      <c r="Z139" s="35"/>
      <c r="AA139" s="35"/>
      <c r="AB139" s="35"/>
    </row>
    <row r="140" spans="23:28" x14ac:dyDescent="0.35">
      <c r="W140" s="35"/>
      <c r="X140" s="35"/>
      <c r="Y140" s="35"/>
      <c r="Z140" s="35"/>
      <c r="AA140" s="35"/>
      <c r="AB140" s="35"/>
    </row>
    <row r="141" spans="23:28" x14ac:dyDescent="0.35">
      <c r="W141" s="35"/>
      <c r="X141" s="35"/>
      <c r="Y141" s="35"/>
      <c r="Z141" s="35"/>
      <c r="AA141" s="35"/>
      <c r="AB141" s="35"/>
    </row>
    <row r="142" spans="23:28" x14ac:dyDescent="0.35">
      <c r="W142" s="35"/>
      <c r="X142" s="35"/>
      <c r="Y142" s="35"/>
      <c r="Z142" s="35"/>
      <c r="AA142" s="35"/>
      <c r="AB142" s="35"/>
    </row>
    <row r="143" spans="23:28" x14ac:dyDescent="0.35">
      <c r="W143" s="35"/>
      <c r="X143" s="35"/>
      <c r="Y143" s="35"/>
      <c r="Z143" s="35"/>
      <c r="AA143" s="35"/>
      <c r="AB143" s="35"/>
    </row>
    <row r="144" spans="23:28" x14ac:dyDescent="0.35">
      <c r="W144" s="35"/>
      <c r="X144" s="35"/>
      <c r="Y144" s="35"/>
      <c r="Z144" s="35"/>
      <c r="AA144" s="35"/>
      <c r="AB144" s="35"/>
    </row>
    <row r="145" spans="23:28" x14ac:dyDescent="0.35">
      <c r="W145" s="35"/>
      <c r="X145" s="35"/>
      <c r="Y145" s="35"/>
      <c r="Z145" s="35"/>
      <c r="AA145" s="35"/>
      <c r="AB145" s="35"/>
    </row>
    <row r="146" spans="23:28" x14ac:dyDescent="0.35">
      <c r="W146" s="35"/>
      <c r="X146" s="35"/>
      <c r="Y146" s="35"/>
      <c r="Z146" s="35"/>
      <c r="AA146" s="35"/>
      <c r="AB146" s="35"/>
    </row>
    <row r="147" spans="23:28" x14ac:dyDescent="0.35">
      <c r="W147" s="35"/>
      <c r="X147" s="35"/>
      <c r="Y147" s="35"/>
      <c r="Z147" s="35"/>
      <c r="AA147" s="35"/>
      <c r="AB147" s="35"/>
    </row>
    <row r="148" spans="23:28" x14ac:dyDescent="0.35">
      <c r="W148" s="35"/>
      <c r="X148" s="35"/>
      <c r="Y148" s="35"/>
      <c r="Z148" s="35"/>
      <c r="AA148" s="35"/>
      <c r="AB148" s="35"/>
    </row>
    <row r="149" spans="23:28" x14ac:dyDescent="0.35">
      <c r="W149" s="35"/>
      <c r="X149" s="35"/>
      <c r="Y149" s="35"/>
      <c r="Z149" s="35"/>
      <c r="AA149" s="35"/>
      <c r="AB149" s="35"/>
    </row>
    <row r="150" spans="23:28" x14ac:dyDescent="0.35">
      <c r="W150" s="35"/>
      <c r="X150" s="35"/>
      <c r="Y150" s="35"/>
      <c r="Z150" s="35"/>
      <c r="AA150" s="35"/>
      <c r="AB150" s="35"/>
    </row>
    <row r="151" spans="23:28" x14ac:dyDescent="0.35">
      <c r="W151" s="35"/>
      <c r="X151" s="35"/>
      <c r="Y151" s="35"/>
      <c r="Z151" s="35"/>
      <c r="AA151" s="35"/>
      <c r="AB151" s="35"/>
    </row>
    <row r="152" spans="23:28" x14ac:dyDescent="0.35">
      <c r="W152" s="35"/>
      <c r="X152" s="35"/>
      <c r="Y152" s="35"/>
      <c r="Z152" s="35"/>
      <c r="AA152" s="35"/>
      <c r="AB152" s="35"/>
    </row>
    <row r="153" spans="23:28" x14ac:dyDescent="0.35">
      <c r="W153" s="35"/>
      <c r="X153" s="35"/>
      <c r="Y153" s="35"/>
      <c r="Z153" s="35"/>
      <c r="AA153" s="35"/>
      <c r="AB153" s="35"/>
    </row>
    <row r="154" spans="23:28" x14ac:dyDescent="0.35">
      <c r="W154" s="35"/>
      <c r="X154" s="35"/>
      <c r="Y154" s="35"/>
      <c r="Z154" s="35"/>
      <c r="AA154" s="35"/>
      <c r="AB154" s="35"/>
    </row>
    <row r="155" spans="23:28" x14ac:dyDescent="0.35">
      <c r="W155" s="35"/>
      <c r="X155" s="35"/>
      <c r="Y155" s="35"/>
      <c r="Z155" s="35"/>
      <c r="AA155" s="35"/>
      <c r="AB155" s="35"/>
    </row>
    <row r="156" spans="23:28" x14ac:dyDescent="0.35">
      <c r="W156" s="35"/>
      <c r="X156" s="35"/>
      <c r="Y156" s="35"/>
      <c r="Z156" s="35"/>
      <c r="AA156" s="35"/>
      <c r="AB156" s="35"/>
    </row>
    <row r="157" spans="23:28" x14ac:dyDescent="0.35">
      <c r="W157" s="35"/>
      <c r="X157" s="35"/>
      <c r="Y157" s="35"/>
      <c r="Z157" s="35"/>
      <c r="AA157" s="35"/>
      <c r="AB157" s="35"/>
    </row>
    <row r="158" spans="23:28" x14ac:dyDescent="0.35">
      <c r="W158" s="35"/>
      <c r="X158" s="35"/>
      <c r="Y158" s="35"/>
      <c r="Z158" s="35"/>
      <c r="AA158" s="35"/>
      <c r="AB158" s="35"/>
    </row>
    <row r="159" spans="23:28" x14ac:dyDescent="0.35">
      <c r="W159" s="35"/>
      <c r="X159" s="35"/>
      <c r="Y159" s="35"/>
      <c r="Z159" s="35"/>
      <c r="AA159" s="35"/>
      <c r="AB159" s="35"/>
    </row>
    <row r="160" spans="23:28" x14ac:dyDescent="0.35">
      <c r="W160" s="35"/>
      <c r="X160" s="35"/>
      <c r="Y160" s="35"/>
      <c r="Z160" s="35"/>
      <c r="AA160" s="35"/>
      <c r="AB160" s="35"/>
    </row>
    <row r="161" spans="23:28" x14ac:dyDescent="0.35">
      <c r="W161" s="35"/>
      <c r="X161" s="35"/>
      <c r="Y161" s="35"/>
      <c r="Z161" s="35"/>
      <c r="AA161" s="35"/>
      <c r="AB161" s="35"/>
    </row>
    <row r="162" spans="23:28" x14ac:dyDescent="0.35">
      <c r="W162" s="35"/>
      <c r="X162" s="35"/>
      <c r="Y162" s="35"/>
      <c r="Z162" s="35"/>
      <c r="AA162" s="35"/>
      <c r="AB162" s="35"/>
    </row>
    <row r="163" spans="23:28" x14ac:dyDescent="0.35">
      <c r="W163" s="35"/>
      <c r="X163" s="35"/>
      <c r="Y163" s="35"/>
      <c r="Z163" s="35"/>
      <c r="AA163" s="35"/>
      <c r="AB163" s="35"/>
    </row>
    <row r="164" spans="23:28" x14ac:dyDescent="0.35">
      <c r="W164" s="35"/>
      <c r="X164" s="35"/>
      <c r="Y164" s="35"/>
      <c r="Z164" s="35"/>
      <c r="AA164" s="35"/>
      <c r="AB164" s="35"/>
    </row>
    <row r="165" spans="23:28" x14ac:dyDescent="0.35">
      <c r="W165" s="35"/>
      <c r="X165" s="35"/>
      <c r="Y165" s="35"/>
      <c r="Z165" s="35"/>
      <c r="AA165" s="35"/>
      <c r="AB165" s="35"/>
    </row>
    <row r="166" spans="23:28" x14ac:dyDescent="0.35">
      <c r="W166" s="35"/>
      <c r="X166" s="35"/>
      <c r="Y166" s="35"/>
      <c r="Z166" s="35"/>
      <c r="AA166" s="35"/>
      <c r="AB166" s="35"/>
    </row>
    <row r="167" spans="23:28" x14ac:dyDescent="0.35">
      <c r="W167" s="35"/>
      <c r="X167" s="35"/>
      <c r="Y167" s="35"/>
      <c r="Z167" s="35"/>
      <c r="AA167" s="35"/>
      <c r="AB167" s="35"/>
    </row>
    <row r="168" spans="23:28" x14ac:dyDescent="0.35">
      <c r="W168" s="35"/>
      <c r="X168" s="35"/>
      <c r="Y168" s="35"/>
      <c r="Z168" s="35"/>
      <c r="AA168" s="35"/>
      <c r="AB168" s="35"/>
    </row>
    <row r="169" spans="23:28" x14ac:dyDescent="0.35">
      <c r="W169" s="35"/>
      <c r="X169" s="35"/>
      <c r="Y169" s="35"/>
      <c r="Z169" s="35"/>
      <c r="AA169" s="35"/>
      <c r="AB169" s="35"/>
    </row>
    <row r="170" spans="23:28" x14ac:dyDescent="0.35">
      <c r="W170" s="35"/>
      <c r="X170" s="35"/>
      <c r="Y170" s="35"/>
      <c r="Z170" s="35"/>
      <c r="AA170" s="35"/>
      <c r="AB170" s="35"/>
    </row>
    <row r="171" spans="23:28" x14ac:dyDescent="0.35">
      <c r="W171" s="35"/>
      <c r="X171" s="35"/>
      <c r="Y171" s="35"/>
      <c r="Z171" s="35"/>
      <c r="AA171" s="35"/>
      <c r="AB171" s="35"/>
    </row>
    <row r="172" spans="23:28" x14ac:dyDescent="0.35">
      <c r="W172" s="35"/>
      <c r="X172" s="35"/>
      <c r="Y172" s="35"/>
      <c r="Z172" s="35"/>
      <c r="AA172" s="35"/>
      <c r="AB172" s="35"/>
    </row>
    <row r="173" spans="23:28" x14ac:dyDescent="0.35">
      <c r="W173" s="35"/>
      <c r="X173" s="35"/>
      <c r="Y173" s="35"/>
      <c r="Z173" s="35"/>
      <c r="AA173" s="35"/>
      <c r="AB173" s="35"/>
    </row>
    <row r="174" spans="23:28" x14ac:dyDescent="0.35">
      <c r="W174" s="35"/>
      <c r="X174" s="35"/>
      <c r="Y174" s="35"/>
      <c r="Z174" s="35"/>
      <c r="AA174" s="35"/>
      <c r="AB174" s="35"/>
    </row>
    <row r="175" spans="23:28" x14ac:dyDescent="0.35">
      <c r="W175" s="35"/>
      <c r="X175" s="35"/>
      <c r="Y175" s="35"/>
      <c r="Z175" s="35"/>
      <c r="AA175" s="35"/>
      <c r="AB175" s="35"/>
    </row>
    <row r="176" spans="23:28" x14ac:dyDescent="0.35">
      <c r="W176" s="35"/>
      <c r="X176" s="35"/>
      <c r="Y176" s="35"/>
      <c r="Z176" s="35"/>
      <c r="AA176" s="35"/>
      <c r="AB176" s="35"/>
    </row>
    <row r="177" spans="23:28" x14ac:dyDescent="0.35">
      <c r="W177" s="35"/>
      <c r="X177" s="35"/>
      <c r="Y177" s="35"/>
      <c r="Z177" s="35"/>
      <c r="AA177" s="35"/>
      <c r="AB177" s="35"/>
    </row>
    <row r="178" spans="23:28" x14ac:dyDescent="0.35">
      <c r="W178" s="35"/>
      <c r="X178" s="35"/>
      <c r="Y178" s="35"/>
      <c r="Z178" s="35"/>
      <c r="AA178" s="35"/>
      <c r="AB178" s="35"/>
    </row>
    <row r="179" spans="23:28" x14ac:dyDescent="0.35">
      <c r="W179" s="35"/>
      <c r="X179" s="35"/>
      <c r="Y179" s="35"/>
      <c r="Z179" s="35"/>
      <c r="AA179" s="35"/>
      <c r="AB179" s="35"/>
    </row>
    <row r="180" spans="23:28" x14ac:dyDescent="0.35">
      <c r="W180" s="35"/>
      <c r="X180" s="35"/>
      <c r="Y180" s="35"/>
      <c r="Z180" s="35"/>
      <c r="AA180" s="35"/>
      <c r="AB180" s="35"/>
    </row>
    <row r="181" spans="23:28" x14ac:dyDescent="0.35">
      <c r="W181" s="35"/>
      <c r="X181" s="35"/>
      <c r="Y181" s="35"/>
      <c r="Z181" s="35"/>
      <c r="AA181" s="35"/>
      <c r="AB181" s="35"/>
    </row>
    <row r="182" spans="23:28" x14ac:dyDescent="0.35">
      <c r="W182" s="35"/>
      <c r="X182" s="35"/>
      <c r="Y182" s="35"/>
      <c r="Z182" s="35"/>
      <c r="AA182" s="35"/>
      <c r="AB182" s="35"/>
    </row>
    <row r="183" spans="23:28" x14ac:dyDescent="0.35">
      <c r="W183" s="35"/>
      <c r="X183" s="35"/>
      <c r="Y183" s="35"/>
      <c r="Z183" s="35"/>
      <c r="AA183" s="35"/>
      <c r="AB183" s="35"/>
    </row>
    <row r="184" spans="23:28" x14ac:dyDescent="0.35">
      <c r="W184" s="35"/>
      <c r="X184" s="35"/>
      <c r="Y184" s="35"/>
      <c r="Z184" s="35"/>
      <c r="AA184" s="35"/>
      <c r="AB184" s="35"/>
    </row>
    <row r="185" spans="23:28" x14ac:dyDescent="0.35">
      <c r="W185" s="35"/>
      <c r="X185" s="35"/>
      <c r="Y185" s="35"/>
      <c r="Z185" s="35"/>
      <c r="AA185" s="35"/>
      <c r="AB185" s="35"/>
    </row>
    <row r="186" spans="23:28" x14ac:dyDescent="0.35">
      <c r="W186" s="35"/>
      <c r="X186" s="35"/>
      <c r="Y186" s="35"/>
      <c r="Z186" s="35"/>
      <c r="AA186" s="35"/>
      <c r="AB186" s="35"/>
    </row>
    <row r="187" spans="23:28" x14ac:dyDescent="0.35">
      <c r="W187" s="35"/>
      <c r="X187" s="35"/>
      <c r="Y187" s="35"/>
      <c r="Z187" s="35"/>
      <c r="AA187" s="35"/>
      <c r="AB187" s="35"/>
    </row>
    <row r="188" spans="23:28" x14ac:dyDescent="0.35">
      <c r="W188" s="35"/>
      <c r="X188" s="35"/>
      <c r="Y188" s="35"/>
      <c r="Z188" s="35"/>
      <c r="AA188" s="35"/>
      <c r="AB188" s="35"/>
    </row>
    <row r="189" spans="23:28" x14ac:dyDescent="0.35">
      <c r="W189" s="35"/>
      <c r="X189" s="35"/>
      <c r="Y189" s="35"/>
      <c r="Z189" s="35"/>
      <c r="AA189" s="35"/>
      <c r="AB189" s="35"/>
    </row>
    <row r="190" spans="23:28" x14ac:dyDescent="0.35">
      <c r="W190" s="35"/>
      <c r="X190" s="35"/>
      <c r="Y190" s="35"/>
      <c r="Z190" s="35"/>
      <c r="AA190" s="35"/>
      <c r="AB190" s="35"/>
    </row>
    <row r="191" spans="23:28" x14ac:dyDescent="0.35">
      <c r="W191" s="35"/>
      <c r="X191" s="35"/>
      <c r="Y191" s="35"/>
      <c r="Z191" s="35"/>
      <c r="AA191" s="35"/>
      <c r="AB191" s="35"/>
    </row>
    <row r="192" spans="23:28" x14ac:dyDescent="0.35">
      <c r="W192" s="35"/>
      <c r="X192" s="35"/>
      <c r="Y192" s="35"/>
      <c r="Z192" s="35"/>
      <c r="AA192" s="35"/>
      <c r="AB192" s="35"/>
    </row>
    <row r="193" spans="23:28" x14ac:dyDescent="0.35">
      <c r="W193" s="35"/>
      <c r="X193" s="35"/>
      <c r="Y193" s="35"/>
      <c r="Z193" s="35"/>
      <c r="AA193" s="35"/>
      <c r="AB193" s="35"/>
    </row>
    <row r="194" spans="23:28" x14ac:dyDescent="0.35">
      <c r="W194" s="35"/>
      <c r="X194" s="35"/>
      <c r="Y194" s="35"/>
      <c r="Z194" s="35"/>
      <c r="AA194" s="35"/>
      <c r="AB194" s="35"/>
    </row>
    <row r="195" spans="23:28" x14ac:dyDescent="0.35">
      <c r="W195" s="35"/>
      <c r="X195" s="35"/>
      <c r="Y195" s="35"/>
      <c r="Z195" s="35"/>
      <c r="AA195" s="35"/>
      <c r="AB195" s="35"/>
    </row>
    <row r="196" spans="23:28" x14ac:dyDescent="0.35">
      <c r="W196" s="35"/>
      <c r="X196" s="35"/>
      <c r="Y196" s="35"/>
      <c r="Z196" s="35"/>
      <c r="AA196" s="35"/>
      <c r="AB196" s="35"/>
    </row>
    <row r="197" spans="23:28" x14ac:dyDescent="0.35">
      <c r="W197" s="35"/>
      <c r="X197" s="35"/>
      <c r="Y197" s="35"/>
      <c r="Z197" s="35"/>
      <c r="AA197" s="35"/>
      <c r="AB197" s="35"/>
    </row>
    <row r="198" spans="23:28" x14ac:dyDescent="0.35">
      <c r="W198" s="35"/>
      <c r="X198" s="35"/>
      <c r="Y198" s="35"/>
      <c r="Z198" s="35"/>
      <c r="AA198" s="35"/>
      <c r="AB198" s="35"/>
    </row>
    <row r="199" spans="23:28" x14ac:dyDescent="0.35">
      <c r="W199" s="35"/>
      <c r="X199" s="35"/>
      <c r="Y199" s="35"/>
      <c r="Z199" s="35"/>
      <c r="AA199" s="35"/>
      <c r="AB199" s="35"/>
    </row>
    <row r="200" spans="23:28" x14ac:dyDescent="0.35">
      <c r="W200" s="35"/>
      <c r="X200" s="35"/>
      <c r="Y200" s="35"/>
      <c r="Z200" s="35"/>
      <c r="AA200" s="35"/>
      <c r="AB200" s="35"/>
    </row>
  </sheetData>
  <mergeCells count="24">
    <mergeCell ref="C56:L56"/>
    <mergeCell ref="M56:V56"/>
    <mergeCell ref="C60:C62"/>
    <mergeCell ref="D60:D62"/>
    <mergeCell ref="E60:E62"/>
    <mergeCell ref="F60:F62"/>
    <mergeCell ref="G60:G62"/>
    <mergeCell ref="H60:H62"/>
    <mergeCell ref="I60:I62"/>
    <mergeCell ref="J60:L60"/>
    <mergeCell ref="M60:U60"/>
    <mergeCell ref="V60:V62"/>
    <mergeCell ref="F9:F11"/>
    <mergeCell ref="E9:E11"/>
    <mergeCell ref="G9:G11"/>
    <mergeCell ref="D9:D11"/>
    <mergeCell ref="M4:V4"/>
    <mergeCell ref="C4:L4"/>
    <mergeCell ref="M9:U9"/>
    <mergeCell ref="J9:L9"/>
    <mergeCell ref="I9:I11"/>
    <mergeCell ref="V9:V11"/>
    <mergeCell ref="H9:H11"/>
    <mergeCell ref="C9:C11"/>
  </mergeCells>
  <printOptions horizontalCentered="1"/>
  <pageMargins left="0.196850393700787" right="0.196850393700787" top="0.59055118110236204" bottom="0.59055118110236204" header="0.511811023622047" footer="0.511811023622047"/>
  <pageSetup paperSize="9" scale="43" orientation="portrait" r:id="rId1"/>
  <headerFooter alignWithMargins="0">
    <oddFooter>&amp;C&amp;"Times New Roman,Regular"&amp;20- &amp;P+17-</oddFooter>
  </headerFooter>
  <colBreaks count="1" manualBreakCount="1">
    <brk id="12" max="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G202"/>
  <sheetViews>
    <sheetView rightToLeft="1" view="pageBreakPreview" topLeftCell="B1" zoomScale="50" zoomScaleNormal="50" zoomScaleSheetLayoutView="50" workbookViewId="0"/>
  </sheetViews>
  <sheetFormatPr defaultRowHeight="21.75" x14ac:dyDescent="0.5"/>
  <cols>
    <col min="1" max="1" width="9.140625" style="70"/>
    <col min="2" max="2" width="78.140625" style="38" customWidth="1"/>
    <col min="3" max="11" width="15.85546875" style="70" customWidth="1"/>
    <col min="12" max="20" width="15.5703125" style="70" customWidth="1"/>
    <col min="21" max="21" width="78.5703125" style="38" customWidth="1"/>
    <col min="22" max="22" width="15.140625" style="987" customWidth="1"/>
    <col min="23" max="24" width="9.85546875" style="987" bestFit="1" customWidth="1"/>
    <col min="25" max="16384" width="9.140625" style="70"/>
  </cols>
  <sheetData>
    <row r="1" spans="1:33" s="5" customFormat="1" ht="13.5" customHeight="1" x14ac:dyDescent="0.65">
      <c r="B1" s="2"/>
      <c r="C1" s="2"/>
      <c r="D1" s="2"/>
      <c r="E1" s="2"/>
      <c r="F1" s="2"/>
      <c r="G1" s="2"/>
      <c r="H1" s="2"/>
      <c r="I1" s="2"/>
      <c r="J1" s="2"/>
      <c r="K1" s="2"/>
      <c r="L1" s="2"/>
      <c r="M1" s="2"/>
      <c r="N1" s="2"/>
      <c r="O1" s="2"/>
      <c r="P1" s="2"/>
      <c r="Q1" s="2"/>
      <c r="R1" s="2"/>
      <c r="S1" s="2"/>
      <c r="T1" s="2"/>
      <c r="V1" s="977"/>
      <c r="W1" s="977"/>
      <c r="X1" s="977"/>
    </row>
    <row r="2" spans="1:33" s="5" customFormat="1" ht="13.5" customHeight="1" x14ac:dyDescent="0.65">
      <c r="B2" s="2"/>
      <c r="C2" s="2"/>
      <c r="D2" s="2"/>
      <c r="E2" s="2"/>
      <c r="F2" s="2"/>
      <c r="G2" s="2"/>
      <c r="H2" s="2"/>
      <c r="I2" s="2"/>
      <c r="J2" s="2"/>
      <c r="K2" s="2"/>
      <c r="L2" s="2"/>
      <c r="M2" s="2"/>
      <c r="N2" s="2"/>
      <c r="O2" s="2"/>
      <c r="P2" s="2"/>
      <c r="Q2" s="2"/>
      <c r="R2" s="2"/>
      <c r="S2" s="2"/>
      <c r="T2" s="2"/>
      <c r="U2" s="124"/>
      <c r="V2" s="977"/>
      <c r="W2" s="977"/>
      <c r="X2" s="977"/>
    </row>
    <row r="3" spans="1:33" s="5" customFormat="1" ht="13.5" customHeight="1" x14ac:dyDescent="0.65">
      <c r="B3" s="2"/>
      <c r="C3" s="2"/>
      <c r="D3" s="2"/>
      <c r="E3" s="2"/>
      <c r="F3" s="2"/>
      <c r="G3" s="2"/>
      <c r="H3" s="2"/>
      <c r="I3" s="2"/>
      <c r="J3" s="2"/>
      <c r="K3" s="2"/>
      <c r="L3" s="2"/>
      <c r="M3" s="2"/>
      <c r="N3" s="2"/>
      <c r="O3" s="2"/>
      <c r="P3" s="2"/>
      <c r="Q3" s="2"/>
      <c r="R3" s="2"/>
      <c r="S3" s="2"/>
      <c r="T3" s="2"/>
      <c r="U3" s="125"/>
      <c r="V3" s="977"/>
      <c r="W3" s="977"/>
      <c r="X3" s="977"/>
    </row>
    <row r="4" spans="1:33" s="991" customFormat="1" ht="36.75" x14ac:dyDescent="0.85">
      <c r="B4" s="1709" t="s">
        <v>798</v>
      </c>
      <c r="C4" s="1709"/>
      <c r="D4" s="1709"/>
      <c r="E4" s="1709"/>
      <c r="F4" s="1709"/>
      <c r="G4" s="1709"/>
      <c r="H4" s="1709"/>
      <c r="I4" s="1709"/>
      <c r="J4" s="1709"/>
      <c r="K4" s="1709"/>
      <c r="L4" s="1648" t="s">
        <v>799</v>
      </c>
      <c r="M4" s="1648"/>
      <c r="N4" s="1648"/>
      <c r="O4" s="1648"/>
      <c r="P4" s="1648"/>
      <c r="Q4" s="1648"/>
      <c r="R4" s="1648"/>
      <c r="S4" s="1648"/>
      <c r="T4" s="1648"/>
      <c r="U4" s="1648"/>
      <c r="V4" s="978"/>
      <c r="W4" s="978"/>
      <c r="X4" s="978"/>
      <c r="Y4" s="315"/>
      <c r="Z4" s="315"/>
      <c r="AA4" s="315"/>
      <c r="AB4" s="315"/>
      <c r="AC4" s="315"/>
      <c r="AD4" s="315"/>
      <c r="AE4" s="315"/>
      <c r="AF4" s="315"/>
      <c r="AG4" s="315"/>
    </row>
    <row r="5" spans="1:33" s="45" customFormat="1" ht="13.5" customHeight="1" x14ac:dyDescent="0.65">
      <c r="C5" s="44"/>
      <c r="D5" s="44"/>
      <c r="E5" s="44"/>
      <c r="F5" s="44"/>
      <c r="G5" s="44"/>
      <c r="H5" s="44"/>
      <c r="I5" s="44"/>
      <c r="J5" s="44"/>
      <c r="K5" s="44"/>
      <c r="L5" s="44"/>
      <c r="M5" s="44"/>
      <c r="N5" s="44"/>
      <c r="O5" s="44"/>
      <c r="P5" s="44"/>
      <c r="Q5" s="44"/>
      <c r="R5" s="44"/>
      <c r="S5" s="44"/>
      <c r="T5" s="44"/>
      <c r="U5" s="44"/>
      <c r="V5" s="979"/>
      <c r="W5" s="977"/>
      <c r="X5" s="977"/>
    </row>
    <row r="6" spans="1:33" s="5" customFormat="1" ht="13.5" customHeight="1" x14ac:dyDescent="0.65">
      <c r="A6" s="127"/>
      <c r="B6" s="127"/>
      <c r="C6" s="127"/>
      <c r="D6" s="127"/>
      <c r="E6" s="127"/>
      <c r="F6" s="127"/>
      <c r="G6" s="127"/>
      <c r="H6" s="127"/>
      <c r="I6" s="128"/>
      <c r="J6" s="128"/>
      <c r="K6" s="128"/>
      <c r="L6" s="128"/>
      <c r="M6" s="128"/>
      <c r="N6" s="128"/>
      <c r="O6" s="128"/>
      <c r="P6" s="128"/>
      <c r="Q6" s="128"/>
      <c r="R6" s="128"/>
      <c r="S6" s="128"/>
      <c r="T6" s="128"/>
      <c r="U6" s="127"/>
      <c r="V6" s="125"/>
      <c r="W6" s="125"/>
      <c r="X6" s="979"/>
      <c r="Y6" s="2"/>
      <c r="Z6" s="2"/>
      <c r="AA6" s="2"/>
      <c r="AB6" s="2"/>
      <c r="AC6" s="2"/>
    </row>
    <row r="7" spans="1:33" s="338" customFormat="1" ht="22.5" x14ac:dyDescent="0.5">
      <c r="B7" s="339" t="s">
        <v>763</v>
      </c>
      <c r="U7" s="340" t="s">
        <v>764</v>
      </c>
      <c r="V7" s="980"/>
      <c r="W7" s="980"/>
      <c r="X7" s="980"/>
    </row>
    <row r="8" spans="1:33" s="45" customFormat="1" ht="6" customHeight="1" thickBot="1" x14ac:dyDescent="0.7">
      <c r="C8" s="44"/>
      <c r="D8" s="44"/>
      <c r="E8" s="44"/>
      <c r="F8" s="44"/>
      <c r="G8" s="44"/>
      <c r="H8" s="44"/>
      <c r="I8" s="44"/>
      <c r="J8" s="44"/>
      <c r="K8" s="44"/>
      <c r="L8" s="44"/>
      <c r="M8" s="44"/>
      <c r="N8" s="44"/>
      <c r="O8" s="44"/>
      <c r="P8" s="44"/>
      <c r="Q8" s="44"/>
      <c r="R8" s="44"/>
      <c r="S8" s="44"/>
      <c r="T8" s="44"/>
      <c r="U8" s="44"/>
      <c r="V8" s="979"/>
      <c r="W8" s="977"/>
      <c r="X8" s="977"/>
    </row>
    <row r="9" spans="1:33" s="913" customFormat="1" ht="25.5" customHeight="1" thickTop="1" x14ac:dyDescent="0.7">
      <c r="A9" s="145"/>
      <c r="B9" s="1710" t="s">
        <v>212</v>
      </c>
      <c r="C9" s="1643">
        <v>2016</v>
      </c>
      <c r="D9" s="1643">
        <v>2017</v>
      </c>
      <c r="E9" s="1643">
        <v>2018</v>
      </c>
      <c r="F9" s="1643">
        <v>2019</v>
      </c>
      <c r="G9" s="1643">
        <v>2020</v>
      </c>
      <c r="H9" s="1643">
        <v>2021</v>
      </c>
      <c r="I9" s="1685">
        <v>2021</v>
      </c>
      <c r="J9" s="1686"/>
      <c r="K9" s="1687"/>
      <c r="L9" s="1688">
        <v>2021</v>
      </c>
      <c r="M9" s="1689"/>
      <c r="N9" s="1689"/>
      <c r="O9" s="1689"/>
      <c r="P9" s="1689"/>
      <c r="Q9" s="1689"/>
      <c r="R9" s="1689"/>
      <c r="S9" s="1689"/>
      <c r="T9" s="1690"/>
      <c r="U9" s="1650" t="s">
        <v>211</v>
      </c>
      <c r="V9" s="981"/>
      <c r="W9" s="981"/>
      <c r="X9" s="981"/>
    </row>
    <row r="10" spans="1:33" s="145" customFormat="1" ht="21" customHeight="1" x14ac:dyDescent="0.7">
      <c r="B10" s="1711"/>
      <c r="C10" s="1644"/>
      <c r="D10" s="1644"/>
      <c r="E10" s="1644"/>
      <c r="F10" s="1644"/>
      <c r="G10" s="1644"/>
      <c r="H10" s="1644"/>
      <c r="I10" s="227" t="s">
        <v>80</v>
      </c>
      <c r="J10" s="228" t="s">
        <v>81</v>
      </c>
      <c r="K10" s="228" t="s">
        <v>82</v>
      </c>
      <c r="L10" s="228" t="s">
        <v>83</v>
      </c>
      <c r="M10" s="228" t="s">
        <v>84</v>
      </c>
      <c r="N10" s="228" t="s">
        <v>74</v>
      </c>
      <c r="O10" s="228" t="s">
        <v>75</v>
      </c>
      <c r="P10" s="228" t="s">
        <v>76</v>
      </c>
      <c r="Q10" s="228" t="s">
        <v>77</v>
      </c>
      <c r="R10" s="228" t="s">
        <v>78</v>
      </c>
      <c r="S10" s="228" t="s">
        <v>79</v>
      </c>
      <c r="T10" s="229" t="s">
        <v>613</v>
      </c>
      <c r="U10" s="1672"/>
      <c r="V10" s="982"/>
      <c r="W10" s="982"/>
      <c r="X10" s="982"/>
    </row>
    <row r="11" spans="1:33" s="201" customFormat="1" ht="21" customHeight="1" x14ac:dyDescent="0.7">
      <c r="A11" s="145"/>
      <c r="B11" s="1712"/>
      <c r="C11" s="1645"/>
      <c r="D11" s="1645"/>
      <c r="E11" s="1645"/>
      <c r="F11" s="1645"/>
      <c r="G11" s="1645"/>
      <c r="H11" s="1645"/>
      <c r="I11" s="230" t="s">
        <v>142</v>
      </c>
      <c r="J11" s="231" t="s">
        <v>25</v>
      </c>
      <c r="K11" s="231" t="s">
        <v>26</v>
      </c>
      <c r="L11" s="231" t="s">
        <v>27</v>
      </c>
      <c r="M11" s="231" t="s">
        <v>73</v>
      </c>
      <c r="N11" s="231" t="s">
        <v>136</v>
      </c>
      <c r="O11" s="231" t="s">
        <v>137</v>
      </c>
      <c r="P11" s="231" t="s">
        <v>138</v>
      </c>
      <c r="Q11" s="231" t="s">
        <v>139</v>
      </c>
      <c r="R11" s="231" t="s">
        <v>140</v>
      </c>
      <c r="S11" s="231" t="s">
        <v>141</v>
      </c>
      <c r="T11" s="232" t="s">
        <v>135</v>
      </c>
      <c r="U11" s="1673"/>
      <c r="V11" s="983"/>
      <c r="W11" s="983"/>
      <c r="X11" s="983"/>
    </row>
    <row r="12" spans="1:33" s="330" customFormat="1" ht="8.25" customHeight="1" x14ac:dyDescent="0.7">
      <c r="B12" s="331"/>
      <c r="C12" s="332"/>
      <c r="D12" s="332"/>
      <c r="E12" s="332"/>
      <c r="F12" s="332"/>
      <c r="G12" s="332"/>
      <c r="H12" s="332"/>
      <c r="I12" s="334"/>
      <c r="J12" s="333"/>
      <c r="K12" s="333"/>
      <c r="L12" s="333"/>
      <c r="M12" s="333"/>
      <c r="N12" s="333"/>
      <c r="O12" s="333"/>
      <c r="P12" s="333"/>
      <c r="Q12" s="333"/>
      <c r="R12" s="333"/>
      <c r="S12" s="333"/>
      <c r="T12" s="335"/>
      <c r="U12" s="336"/>
      <c r="V12" s="984"/>
      <c r="W12" s="984"/>
      <c r="X12" s="984"/>
    </row>
    <row r="13" spans="1:33" s="793" customFormat="1" ht="26.1" customHeight="1" x14ac:dyDescent="0.2">
      <c r="B13" s="825" t="s">
        <v>167</v>
      </c>
      <c r="C13" s="794"/>
      <c r="D13" s="794"/>
      <c r="E13" s="794"/>
      <c r="F13" s="794"/>
      <c r="G13" s="794"/>
      <c r="H13" s="794"/>
      <c r="I13" s="796"/>
      <c r="J13" s="795"/>
      <c r="K13" s="795"/>
      <c r="L13" s="795"/>
      <c r="M13" s="795"/>
      <c r="N13" s="795"/>
      <c r="O13" s="795"/>
      <c r="P13" s="795"/>
      <c r="Q13" s="795"/>
      <c r="R13" s="795"/>
      <c r="S13" s="795"/>
      <c r="T13" s="797"/>
      <c r="U13" s="832" t="s">
        <v>168</v>
      </c>
      <c r="V13" s="540"/>
      <c r="W13" s="540"/>
      <c r="X13" s="540"/>
    </row>
    <row r="14" spans="1:33" s="793" customFormat="1" ht="12" customHeight="1" x14ac:dyDescent="0.2">
      <c r="B14" s="826"/>
      <c r="C14" s="794"/>
      <c r="D14" s="794"/>
      <c r="E14" s="794"/>
      <c r="F14" s="794"/>
      <c r="G14" s="794"/>
      <c r="H14" s="794"/>
      <c r="I14" s="796"/>
      <c r="J14" s="795"/>
      <c r="K14" s="795"/>
      <c r="L14" s="795"/>
      <c r="M14" s="795"/>
      <c r="N14" s="795"/>
      <c r="O14" s="795"/>
      <c r="P14" s="795"/>
      <c r="Q14" s="795"/>
      <c r="R14" s="795"/>
      <c r="S14" s="795"/>
      <c r="T14" s="797"/>
      <c r="U14" s="833"/>
      <c r="V14" s="540"/>
      <c r="W14" s="540"/>
      <c r="X14" s="540"/>
    </row>
    <row r="15" spans="1:33" s="509" customFormat="1" ht="26.1" customHeight="1" x14ac:dyDescent="0.2">
      <c r="B15" s="828" t="s">
        <v>784</v>
      </c>
      <c r="C15" s="798"/>
      <c r="D15" s="798"/>
      <c r="E15" s="798"/>
      <c r="F15" s="798"/>
      <c r="G15" s="798"/>
      <c r="H15" s="798"/>
      <c r="I15" s="808"/>
      <c r="J15" s="799"/>
      <c r="K15" s="799"/>
      <c r="L15" s="799"/>
      <c r="M15" s="799"/>
      <c r="N15" s="799"/>
      <c r="O15" s="799"/>
      <c r="P15" s="799"/>
      <c r="Q15" s="799"/>
      <c r="R15" s="799"/>
      <c r="S15" s="799"/>
      <c r="T15" s="809"/>
      <c r="U15" s="337" t="s">
        <v>782</v>
      </c>
      <c r="V15" s="976"/>
      <c r="W15" s="976"/>
      <c r="X15" s="941"/>
      <c r="Y15" s="941"/>
      <c r="Z15" s="941"/>
    </row>
    <row r="16" spans="1:33" s="509" customFormat="1" ht="26.1" customHeight="1" x14ac:dyDescent="0.2">
      <c r="B16" s="827" t="s">
        <v>732</v>
      </c>
      <c r="C16" s="798">
        <v>460.55016393442651</v>
      </c>
      <c r="D16" s="798">
        <v>492.52035616438297</v>
      </c>
      <c r="E16" s="798">
        <v>436.50001369863014</v>
      </c>
      <c r="F16" s="798">
        <v>436.5</v>
      </c>
      <c r="G16" s="798">
        <v>879.66120218579238</v>
      </c>
      <c r="H16" s="798">
        <v>1255.999994491018</v>
      </c>
      <c r="I16" s="802">
        <v>1256</v>
      </c>
      <c r="J16" s="800">
        <v>1256</v>
      </c>
      <c r="K16" s="800">
        <v>1256</v>
      </c>
      <c r="L16" s="800">
        <v>1256</v>
      </c>
      <c r="M16" s="800">
        <v>1256</v>
      </c>
      <c r="N16" s="800">
        <v>1255.9999163636362</v>
      </c>
      <c r="O16" s="800">
        <v>1256</v>
      </c>
      <c r="P16" s="800">
        <v>1256</v>
      </c>
      <c r="Q16" s="800">
        <v>1256</v>
      </c>
      <c r="R16" s="800">
        <v>1256</v>
      </c>
      <c r="S16" s="800">
        <v>1256</v>
      </c>
      <c r="T16" s="801">
        <v>1256</v>
      </c>
      <c r="U16" s="643" t="s">
        <v>733</v>
      </c>
      <c r="V16" s="941"/>
      <c r="W16" s="941"/>
      <c r="X16" s="941"/>
      <c r="Y16" s="941"/>
      <c r="Z16" s="941"/>
    </row>
    <row r="17" spans="2:26" s="509" customFormat="1" ht="26.1" customHeight="1" x14ac:dyDescent="0.2">
      <c r="B17" s="829" t="s">
        <v>169</v>
      </c>
      <c r="C17" s="798">
        <v>510.02987704918019</v>
      </c>
      <c r="D17" s="798">
        <v>556.12147945205493</v>
      </c>
      <c r="E17" s="798">
        <v>515.30960273972607</v>
      </c>
      <c r="F17" s="798">
        <v>488.55672602739725</v>
      </c>
      <c r="G17" s="798">
        <v>1019.3883196721301</v>
      </c>
      <c r="H17" s="798">
        <v>1486.6517829041072</v>
      </c>
      <c r="I17" s="808">
        <v>1529.0429032258064</v>
      </c>
      <c r="J17" s="799">
        <v>1519.4480357142861</v>
      </c>
      <c r="K17" s="799">
        <v>1496.826129032258</v>
      </c>
      <c r="L17" s="799">
        <v>1499.952833333333</v>
      </c>
      <c r="M17" s="799">
        <v>1527.6933870967746</v>
      </c>
      <c r="N17" s="799">
        <v>1514.362333333333</v>
      </c>
      <c r="O17" s="799">
        <v>1486.2369354838711</v>
      </c>
      <c r="P17" s="799">
        <v>1478.5050451612906</v>
      </c>
      <c r="Q17" s="799">
        <v>1479.2483333333334</v>
      </c>
      <c r="R17" s="799">
        <v>1457.4570967741931</v>
      </c>
      <c r="S17" s="799">
        <v>1433.5517186666668</v>
      </c>
      <c r="T17" s="809">
        <v>1420.0417032258065</v>
      </c>
      <c r="U17" s="643" t="s">
        <v>170</v>
      </c>
      <c r="V17" s="941"/>
      <c r="W17" s="941"/>
      <c r="X17" s="941"/>
      <c r="Y17" s="941"/>
      <c r="Z17" s="941"/>
    </row>
    <row r="18" spans="2:26" s="509" customFormat="1" ht="26.1" customHeight="1" x14ac:dyDescent="0.2">
      <c r="B18" s="829" t="s">
        <v>171</v>
      </c>
      <c r="C18" s="798">
        <v>622.15934426229478</v>
      </c>
      <c r="D18" s="798">
        <v>634.23708219178127</v>
      </c>
      <c r="E18" s="798">
        <v>582.5274931506849</v>
      </c>
      <c r="F18" s="798">
        <v>557.16672602739686</v>
      </c>
      <c r="G18" s="798">
        <v>1136.7993715846997</v>
      </c>
      <c r="H18" s="798">
        <v>1728.3451813698618</v>
      </c>
      <c r="I18" s="808">
        <v>1712.4283870967743</v>
      </c>
      <c r="J18" s="799">
        <v>1741.7103571428568</v>
      </c>
      <c r="K18" s="799">
        <v>1741.2625806451611</v>
      </c>
      <c r="L18" s="799">
        <v>1737.7375</v>
      </c>
      <c r="M18" s="799">
        <v>1769.1135483870969</v>
      </c>
      <c r="N18" s="799">
        <v>1762.7601666666669</v>
      </c>
      <c r="O18" s="799">
        <v>1738.0859677419353</v>
      </c>
      <c r="P18" s="799">
        <v>1734.1622838709682</v>
      </c>
      <c r="Q18" s="799">
        <v>1725.8109999999999</v>
      </c>
      <c r="R18" s="799">
        <v>1716.8779032258062</v>
      </c>
      <c r="S18" s="799">
        <v>1692.0873866666666</v>
      </c>
      <c r="T18" s="809">
        <v>1669.5602838709676</v>
      </c>
      <c r="U18" s="643" t="s">
        <v>172</v>
      </c>
      <c r="V18" s="941"/>
      <c r="W18" s="941"/>
      <c r="X18" s="941"/>
      <c r="Y18" s="941"/>
      <c r="Z18" s="941"/>
    </row>
    <row r="19" spans="2:26" s="509" customFormat="1" ht="26.1" customHeight="1" x14ac:dyDescent="0.2">
      <c r="B19" s="829" t="s">
        <v>765</v>
      </c>
      <c r="C19" s="798">
        <v>426.44133879781407</v>
      </c>
      <c r="D19" s="798">
        <v>439.419594520548</v>
      </c>
      <c r="E19" s="798">
        <v>395.27891780821915</v>
      </c>
      <c r="F19" s="798">
        <v>400.25409589041089</v>
      </c>
      <c r="G19" s="798">
        <v>829.31730874316941</v>
      </c>
      <c r="H19" s="798">
        <v>1145.0772229914396</v>
      </c>
      <c r="I19" s="808">
        <v>1211.1777419354839</v>
      </c>
      <c r="J19" s="799">
        <v>1192.4153571428574</v>
      </c>
      <c r="K19" s="799">
        <v>1156.2666129032259</v>
      </c>
      <c r="L19" s="799">
        <v>1150.645</v>
      </c>
      <c r="M19" s="799">
        <v>1152.991935483871</v>
      </c>
      <c r="N19" s="799">
        <v>1140.7126666666663</v>
      </c>
      <c r="O19" s="799">
        <v>1139.0608064516127</v>
      </c>
      <c r="P19" s="799">
        <v>1143.323808192501</v>
      </c>
      <c r="Q19" s="799">
        <v>1141.1898333333334</v>
      </c>
      <c r="R19" s="799">
        <v>1111.8777419354838</v>
      </c>
      <c r="S19" s="799">
        <v>1101.1265713160094</v>
      </c>
      <c r="T19" s="809">
        <v>1103.2153612396014</v>
      </c>
      <c r="U19" s="643" t="s">
        <v>329</v>
      </c>
      <c r="V19" s="941"/>
      <c r="W19" s="941"/>
      <c r="X19" s="941"/>
      <c r="Y19" s="941"/>
      <c r="Z19" s="941"/>
    </row>
    <row r="20" spans="2:26" s="509" customFormat="1" ht="26.1" customHeight="1" x14ac:dyDescent="0.2">
      <c r="B20" s="829" t="s">
        <v>173</v>
      </c>
      <c r="C20" s="798">
        <v>122.80219945355195</v>
      </c>
      <c r="D20" s="798">
        <v>131.32598630137028</v>
      </c>
      <c r="E20" s="798">
        <v>116.34328767123293</v>
      </c>
      <c r="F20" s="798">
        <v>116.34549315068477</v>
      </c>
      <c r="G20" s="798">
        <v>234.44760928961747</v>
      </c>
      <c r="H20" s="798">
        <v>334.8582351322458</v>
      </c>
      <c r="I20" s="808">
        <v>334.81822580645155</v>
      </c>
      <c r="J20" s="799">
        <v>334.85714285714289</v>
      </c>
      <c r="K20" s="799">
        <v>334.8683870967742</v>
      </c>
      <c r="L20" s="799">
        <v>334.88350000000008</v>
      </c>
      <c r="M20" s="799">
        <v>334.91129032258073</v>
      </c>
      <c r="N20" s="799">
        <v>334.90266666666673</v>
      </c>
      <c r="O20" s="799">
        <v>334.87935483870962</v>
      </c>
      <c r="P20" s="799">
        <v>334.88981345101644</v>
      </c>
      <c r="Q20" s="799">
        <v>334.8848333333334</v>
      </c>
      <c r="R20" s="799">
        <v>334.87258064516124</v>
      </c>
      <c r="S20" s="799">
        <v>334.84449201579912</v>
      </c>
      <c r="T20" s="809">
        <v>334.68909180045944</v>
      </c>
      <c r="U20" s="643" t="s">
        <v>174</v>
      </c>
      <c r="V20" s="941"/>
      <c r="W20" s="941"/>
      <c r="X20" s="941"/>
      <c r="Y20" s="941"/>
      <c r="Z20" s="941"/>
    </row>
    <row r="21" spans="2:26" s="509" customFormat="1" ht="26.1" customHeight="1" x14ac:dyDescent="0.2">
      <c r="B21" s="829" t="s">
        <v>175</v>
      </c>
      <c r="C21" s="798">
        <v>649.83374863387974</v>
      </c>
      <c r="D21" s="798">
        <v>694.46875342465796</v>
      </c>
      <c r="E21" s="798">
        <v>614.9674794520547</v>
      </c>
      <c r="F21" s="798">
        <v>615.43528767122962</v>
      </c>
      <c r="G21" s="798">
        <v>1240.575519125679</v>
      </c>
      <c r="H21" s="798">
        <v>1771.5184630521658</v>
      </c>
      <c r="I21" s="808">
        <v>1771.534193548388</v>
      </c>
      <c r="J21" s="799">
        <v>1771.6528571428578</v>
      </c>
      <c r="K21" s="799">
        <v>1771.631129032259</v>
      </c>
      <c r="L21" s="799">
        <v>1771.3851666666674</v>
      </c>
      <c r="M21" s="799">
        <v>1771.5100000000009</v>
      </c>
      <c r="N21" s="799">
        <v>1771.5058333333341</v>
      </c>
      <c r="O21" s="799">
        <v>1771.5100000000009</v>
      </c>
      <c r="P21" s="799">
        <v>1771.5704570271632</v>
      </c>
      <c r="Q21" s="799">
        <v>1771.5516666666676</v>
      </c>
      <c r="R21" s="799">
        <v>1771.5100000000009</v>
      </c>
      <c r="S21" s="799">
        <v>1771.3884264247044</v>
      </c>
      <c r="T21" s="809">
        <v>1771.4770017244855</v>
      </c>
      <c r="U21" s="643" t="s">
        <v>176</v>
      </c>
      <c r="V21" s="941"/>
      <c r="W21" s="941"/>
      <c r="X21" s="941"/>
      <c r="Y21" s="941"/>
      <c r="Z21" s="941"/>
    </row>
    <row r="22" spans="2:26" s="509" customFormat="1" ht="26.1" customHeight="1" x14ac:dyDescent="0.2">
      <c r="B22" s="829" t="s">
        <v>177</v>
      </c>
      <c r="C22" s="813">
        <v>0.30504169011165233</v>
      </c>
      <c r="D22" s="813">
        <v>0.32682442005596901</v>
      </c>
      <c r="E22" s="813">
        <v>0.28945698498785183</v>
      </c>
      <c r="F22" s="813">
        <v>0.28921766529560122</v>
      </c>
      <c r="G22" s="813">
        <v>0.58051098724647032</v>
      </c>
      <c r="H22" s="798">
        <v>83.085029984072733</v>
      </c>
      <c r="I22" s="808">
        <v>0.83041612903225803</v>
      </c>
      <c r="J22" s="799">
        <v>0.830636713067055</v>
      </c>
      <c r="K22" s="799">
        <v>0.8306161290322579</v>
      </c>
      <c r="L22" s="799">
        <v>0.83065</v>
      </c>
      <c r="M22" s="1055">
        <v>0.83225483870967809</v>
      </c>
      <c r="N22" s="1055">
        <v>0.83181833333333299</v>
      </c>
      <c r="O22" s="1055">
        <v>0.83057419354838702</v>
      </c>
      <c r="P22" s="1055">
        <v>0.83062702679638167</v>
      </c>
      <c r="Q22" s="1055">
        <v>83.067000000000007</v>
      </c>
      <c r="R22" s="1055">
        <v>83.065161290322578</v>
      </c>
      <c r="S22" s="1055">
        <v>83.065460010660829</v>
      </c>
      <c r="T22" s="1056">
        <v>83.062598845489191</v>
      </c>
      <c r="U22" s="643" t="s">
        <v>178</v>
      </c>
      <c r="V22" s="941"/>
      <c r="W22" s="941"/>
      <c r="X22" s="941"/>
      <c r="Y22" s="941"/>
      <c r="Z22" s="941"/>
    </row>
    <row r="23" spans="2:26" s="509" customFormat="1" ht="26.1" customHeight="1" x14ac:dyDescent="0.2">
      <c r="B23" s="829" t="s">
        <v>179</v>
      </c>
      <c r="C23" s="798">
        <v>48.63642076502731</v>
      </c>
      <c r="D23" s="798">
        <v>27.633506849315054</v>
      </c>
      <c r="E23" s="798">
        <v>24.498835616438363</v>
      </c>
      <c r="F23" s="798">
        <v>25.969424657534244</v>
      </c>
      <c r="G23" s="798">
        <v>55.594330601092935</v>
      </c>
      <c r="H23" s="798">
        <v>80.023914685690755</v>
      </c>
      <c r="I23" s="808">
        <v>79.965161290322584</v>
      </c>
      <c r="J23" s="799">
        <v>80.176964285714291</v>
      </c>
      <c r="K23" s="799">
        <v>79.961129032258071</v>
      </c>
      <c r="L23" s="799">
        <v>80.033666666666676</v>
      </c>
      <c r="M23" s="799">
        <v>80.153387096774196</v>
      </c>
      <c r="N23" s="799">
        <v>80.151833333333329</v>
      </c>
      <c r="O23" s="799">
        <v>80.045161290322582</v>
      </c>
      <c r="P23" s="799">
        <v>79.996806060979878</v>
      </c>
      <c r="Q23" s="799">
        <v>79.945166666666665</v>
      </c>
      <c r="R23" s="799">
        <v>79.952419354838696</v>
      </c>
      <c r="S23" s="799">
        <v>79.966104427778191</v>
      </c>
      <c r="T23" s="809">
        <v>79.95402385656142</v>
      </c>
      <c r="U23" s="643" t="s">
        <v>180</v>
      </c>
      <c r="V23" s="941"/>
      <c r="W23" s="941"/>
      <c r="X23" s="941"/>
      <c r="Y23" s="941"/>
      <c r="Z23" s="941"/>
    </row>
    <row r="24" spans="2:26" s="509" customFormat="1" ht="26.1" customHeight="1" x14ac:dyDescent="0.2">
      <c r="B24" s="829" t="s">
        <v>181</v>
      </c>
      <c r="C24" s="798">
        <v>152.25399999999999</v>
      </c>
      <c r="D24" s="798">
        <v>135.35900000000001</v>
      </c>
      <c r="E24" s="798">
        <v>93.765000000000001</v>
      </c>
      <c r="F24" s="798">
        <v>75.506</v>
      </c>
      <c r="G24" s="798">
        <v>125.79900000000001</v>
      </c>
      <c r="H24" s="798">
        <v>145.48568200034507</v>
      </c>
      <c r="I24" s="808">
        <v>169.39</v>
      </c>
      <c r="J24" s="799">
        <v>177.19499999999999</v>
      </c>
      <c r="K24" s="799">
        <v>163.52000000000001</v>
      </c>
      <c r="L24" s="799">
        <v>153.39999999999998</v>
      </c>
      <c r="M24" s="799">
        <v>149.61500000000001</v>
      </c>
      <c r="N24" s="799">
        <v>145.58499999999998</v>
      </c>
      <c r="O24" s="799">
        <v>145.55500000000001</v>
      </c>
      <c r="P24" s="799">
        <v>148.35</v>
      </c>
      <c r="Q24" s="799">
        <v>146.69</v>
      </c>
      <c r="R24" s="799">
        <v>135.91999999999999</v>
      </c>
      <c r="S24" s="799">
        <v>118.83</v>
      </c>
      <c r="T24" s="809">
        <v>93.5</v>
      </c>
      <c r="U24" s="643" t="s">
        <v>182</v>
      </c>
      <c r="V24" s="941"/>
      <c r="W24" s="941"/>
      <c r="X24" s="941"/>
      <c r="Y24" s="941"/>
      <c r="Z24" s="941"/>
    </row>
    <row r="25" spans="2:26" s="509" customFormat="1" ht="12" customHeight="1" x14ac:dyDescent="0.2">
      <c r="B25" s="829"/>
      <c r="C25" s="798"/>
      <c r="D25" s="798"/>
      <c r="E25" s="798"/>
      <c r="F25" s="798"/>
      <c r="G25" s="798"/>
      <c r="H25" s="798"/>
      <c r="I25" s="808"/>
      <c r="J25" s="799"/>
      <c r="K25" s="799"/>
      <c r="L25" s="799"/>
      <c r="M25" s="799"/>
      <c r="N25" s="799"/>
      <c r="O25" s="799"/>
      <c r="P25" s="799"/>
      <c r="Q25" s="799"/>
      <c r="R25" s="799"/>
      <c r="S25" s="799"/>
      <c r="T25" s="809"/>
      <c r="U25" s="643"/>
      <c r="V25" s="941"/>
      <c r="W25" s="941"/>
      <c r="X25" s="941"/>
      <c r="Y25" s="941"/>
      <c r="Z25" s="941"/>
    </row>
    <row r="26" spans="2:26" s="509" customFormat="1" ht="26.1" customHeight="1" x14ac:dyDescent="0.2">
      <c r="B26" s="826" t="s">
        <v>778</v>
      </c>
      <c r="C26" s="798">
        <v>639.99974148237743</v>
      </c>
      <c r="D26" s="798">
        <v>682.91945401534224</v>
      </c>
      <c r="E26" s="798">
        <v>617.94530781260312</v>
      </c>
      <c r="F26" s="798">
        <v>603.07966528767088</v>
      </c>
      <c r="G26" s="798">
        <v>1234.0074789890707</v>
      </c>
      <c r="H26" s="798">
        <v>1788.96</v>
      </c>
      <c r="I26" s="808">
        <v>1811.4878787096777</v>
      </c>
      <c r="J26" s="799">
        <v>1808.318374285715</v>
      </c>
      <c r="K26" s="799">
        <v>1792.4837883870978</v>
      </c>
      <c r="L26" s="799">
        <v>1794.0348133333339</v>
      </c>
      <c r="M26" s="799">
        <v>1809.2027690322577</v>
      </c>
      <c r="N26" s="799">
        <v>1802.6915840000006</v>
      </c>
      <c r="O26" s="799">
        <v>1787.7454270967742</v>
      </c>
      <c r="P26" s="799">
        <v>1785.5198761290328</v>
      </c>
      <c r="Q26" s="799">
        <v>1785.3328266666665</v>
      </c>
      <c r="R26" s="799">
        <v>1774.3398554838707</v>
      </c>
      <c r="S26" s="799">
        <v>1761.6827653333339</v>
      </c>
      <c r="T26" s="809">
        <v>1756.1639148387103</v>
      </c>
      <c r="U26" s="337" t="s">
        <v>783</v>
      </c>
      <c r="V26" s="941"/>
      <c r="W26" s="941"/>
      <c r="X26" s="941"/>
      <c r="Y26" s="941"/>
      <c r="Z26" s="941"/>
    </row>
    <row r="27" spans="2:26" s="509" customFormat="1" ht="12" customHeight="1" x14ac:dyDescent="0.2">
      <c r="B27" s="826"/>
      <c r="C27" s="798"/>
      <c r="D27" s="798"/>
      <c r="E27" s="798"/>
      <c r="F27" s="798"/>
      <c r="G27" s="798"/>
      <c r="H27" s="798"/>
      <c r="I27" s="808"/>
      <c r="J27" s="799"/>
      <c r="K27" s="799"/>
      <c r="L27" s="799"/>
      <c r="M27" s="799"/>
      <c r="N27" s="799"/>
      <c r="O27" s="799"/>
      <c r="P27" s="799"/>
      <c r="Q27" s="799"/>
      <c r="R27" s="799"/>
      <c r="S27" s="799"/>
      <c r="T27" s="809"/>
      <c r="U27" s="337"/>
      <c r="V27" s="941"/>
      <c r="W27" s="941"/>
      <c r="X27" s="941"/>
      <c r="Y27" s="941"/>
      <c r="Z27" s="941"/>
    </row>
    <row r="28" spans="2:26" s="509" customFormat="1" ht="26.1" customHeight="1" x14ac:dyDescent="0.2">
      <c r="B28" s="826" t="s">
        <v>786</v>
      </c>
      <c r="C28" s="798"/>
      <c r="D28" s="798"/>
      <c r="E28" s="798"/>
      <c r="F28" s="798"/>
      <c r="G28" s="798"/>
      <c r="H28" s="798"/>
      <c r="I28" s="808"/>
      <c r="J28" s="799"/>
      <c r="K28" s="799"/>
      <c r="L28" s="799"/>
      <c r="M28" s="799"/>
      <c r="N28" s="799"/>
      <c r="O28" s="799"/>
      <c r="P28" s="799"/>
      <c r="Q28" s="799"/>
      <c r="R28" s="799"/>
      <c r="S28" s="799"/>
      <c r="T28" s="809"/>
      <c r="U28" s="337" t="s">
        <v>785</v>
      </c>
      <c r="V28" s="941"/>
      <c r="W28" s="941"/>
      <c r="X28" s="941"/>
      <c r="Y28" s="941"/>
      <c r="Z28" s="941"/>
    </row>
    <row r="29" spans="2:26" s="509" customFormat="1" ht="26.1" customHeight="1" x14ac:dyDescent="0.2">
      <c r="B29" s="829" t="s">
        <v>311</v>
      </c>
      <c r="C29" s="813">
        <v>1.3897515300546448</v>
      </c>
      <c r="D29" s="813">
        <v>1.3869349041095866</v>
      </c>
      <c r="E29" s="813">
        <v>1.4156822191780822</v>
      </c>
      <c r="F29" s="813">
        <v>1.381625808219177</v>
      </c>
      <c r="G29" s="813">
        <v>1.3932181147540985</v>
      </c>
      <c r="H29" s="813">
        <v>1.4243300000000001</v>
      </c>
      <c r="I29" s="812">
        <v>1.442267419</v>
      </c>
      <c r="J29" s="810">
        <v>1.439743929</v>
      </c>
      <c r="K29" s="810">
        <v>1.4271367741935483</v>
      </c>
      <c r="L29" s="810">
        <v>1.4283716666666666</v>
      </c>
      <c r="M29" s="810">
        <v>1.4404399999999999</v>
      </c>
      <c r="N29" s="810">
        <v>1.4352640000000001</v>
      </c>
      <c r="O29" s="810">
        <v>1.4233640000000001</v>
      </c>
      <c r="P29" s="810">
        <v>1.4215922000000001</v>
      </c>
      <c r="Q29" s="810">
        <v>1.42144</v>
      </c>
      <c r="R29" s="810">
        <v>1.41269</v>
      </c>
      <c r="S29" s="810">
        <v>1.4026000000000001</v>
      </c>
      <c r="T29" s="811">
        <v>1.3982000000000001</v>
      </c>
      <c r="U29" s="643" t="s">
        <v>448</v>
      </c>
      <c r="V29" s="941"/>
      <c r="W29" s="941"/>
      <c r="X29" s="941"/>
      <c r="Y29" s="941"/>
      <c r="Z29" s="941"/>
    </row>
    <row r="30" spans="2:26" s="509" customFormat="1" ht="26.1" customHeight="1" x14ac:dyDescent="0.2">
      <c r="B30" s="829" t="s">
        <v>766</v>
      </c>
      <c r="C30" s="813">
        <v>1.1105100000000001</v>
      </c>
      <c r="D30" s="813">
        <v>1.1288499999999999</v>
      </c>
      <c r="E30" s="813">
        <v>1.1813</v>
      </c>
      <c r="F30" s="813">
        <v>1.1194999999999999</v>
      </c>
      <c r="G30" s="813">
        <v>1.1406000000000001</v>
      </c>
      <c r="H30" s="813">
        <v>1.1832</v>
      </c>
      <c r="I30" s="812">
        <v>1.2174705882352943</v>
      </c>
      <c r="J30" s="810">
        <v>1.2097437499999999</v>
      </c>
      <c r="K30" s="810">
        <v>1.1908470588235296</v>
      </c>
      <c r="L30" s="810">
        <v>1.1958647058823526</v>
      </c>
      <c r="M30" s="810">
        <v>1.2182083333333333</v>
      </c>
      <c r="N30" s="810">
        <v>1.2061444444444445</v>
      </c>
      <c r="O30" s="810">
        <v>1.1830461538461536</v>
      </c>
      <c r="P30" s="810">
        <v>1.1776388888888887</v>
      </c>
      <c r="Q30" s="810">
        <v>1.1771055555555556</v>
      </c>
      <c r="R30" s="810">
        <v>1.1599642857142858</v>
      </c>
      <c r="S30" s="810">
        <v>1.1415529411764704</v>
      </c>
      <c r="T30" s="811">
        <v>1.130411111111111</v>
      </c>
      <c r="U30" s="643" t="s">
        <v>769</v>
      </c>
      <c r="V30" s="941"/>
      <c r="W30" s="941"/>
      <c r="X30" s="941"/>
      <c r="Y30" s="941"/>
      <c r="Z30" s="941"/>
    </row>
    <row r="31" spans="2:26" s="509" customFormat="1" ht="26.1" customHeight="1" x14ac:dyDescent="0.2">
      <c r="B31" s="829" t="s">
        <v>767</v>
      </c>
      <c r="C31" s="813">
        <v>1.3560000000000001</v>
      </c>
      <c r="D31" s="813">
        <v>1.288</v>
      </c>
      <c r="E31" s="813">
        <v>1.335</v>
      </c>
      <c r="F31" s="813">
        <v>1.278</v>
      </c>
      <c r="G31" s="813">
        <v>1.2829999999999999</v>
      </c>
      <c r="H31" s="813">
        <v>1.3754</v>
      </c>
      <c r="I31" s="812">
        <v>1.3635882352941175</v>
      </c>
      <c r="J31" s="810">
        <v>1.38491875</v>
      </c>
      <c r="K31" s="810">
        <v>1.3857999999999999</v>
      </c>
      <c r="L31" s="810">
        <v>1.3846235294117648</v>
      </c>
      <c r="M31" s="810">
        <v>1.4128166666666664</v>
      </c>
      <c r="N31" s="810">
        <v>1.4036333333333333</v>
      </c>
      <c r="O31" s="810">
        <v>1.3839461538461539</v>
      </c>
      <c r="P31" s="810">
        <v>1.3810388888888891</v>
      </c>
      <c r="Q31" s="810">
        <v>1.3728499999999999</v>
      </c>
      <c r="R31" s="810">
        <v>1.3691285714285715</v>
      </c>
      <c r="S31" s="810">
        <v>1.3466647058823529</v>
      </c>
      <c r="T31" s="811">
        <v>1.3295666666666668</v>
      </c>
      <c r="U31" s="643" t="s">
        <v>330</v>
      </c>
      <c r="V31" s="941"/>
      <c r="W31" s="941"/>
      <c r="X31" s="941"/>
      <c r="Y31" s="941"/>
      <c r="Z31" s="941"/>
    </row>
    <row r="32" spans="2:26" s="509" customFormat="1" ht="26.1" customHeight="1" x14ac:dyDescent="0.2">
      <c r="B32" s="829" t="s">
        <v>768</v>
      </c>
      <c r="C32" s="813">
        <v>0.91776798825256978</v>
      </c>
      <c r="D32" s="813">
        <v>0.89134503966485423</v>
      </c>
      <c r="E32" s="813">
        <v>0.90481360839667035</v>
      </c>
      <c r="F32" s="813">
        <v>0.91726288754356999</v>
      </c>
      <c r="G32" s="813">
        <v>0.93589143659335516</v>
      </c>
      <c r="H32" s="813">
        <v>0.91082976591675013</v>
      </c>
      <c r="I32" s="812">
        <v>0.96428186526146209</v>
      </c>
      <c r="J32" s="810">
        <v>0.94948727687048984</v>
      </c>
      <c r="K32" s="810">
        <v>0.92060586696703706</v>
      </c>
      <c r="L32" s="810">
        <v>0.91661993702281863</v>
      </c>
      <c r="M32" s="810">
        <v>0.9172698990238719</v>
      </c>
      <c r="N32" s="810">
        <v>0.90839355646170628</v>
      </c>
      <c r="O32" s="810">
        <v>0.90525465509797631</v>
      </c>
      <c r="P32" s="810">
        <v>0.91081593927893734</v>
      </c>
      <c r="Q32" s="810">
        <v>0.90782545542576998</v>
      </c>
      <c r="R32" s="810">
        <v>0.88237889349686749</v>
      </c>
      <c r="S32" s="810">
        <v>0.87688078032073213</v>
      </c>
      <c r="T32" s="811">
        <v>0.8785330450443416</v>
      </c>
      <c r="U32" s="643" t="s">
        <v>414</v>
      </c>
      <c r="V32" s="941"/>
      <c r="W32" s="941"/>
      <c r="X32" s="941"/>
      <c r="Y32" s="941"/>
      <c r="Z32" s="941"/>
    </row>
    <row r="33" spans="1:26" s="509" customFormat="1" ht="26.1" customHeight="1" x14ac:dyDescent="0.2">
      <c r="B33" s="829" t="s">
        <v>267</v>
      </c>
      <c r="C33" s="813">
        <v>1.0148266168725073</v>
      </c>
      <c r="D33" s="813">
        <v>1.0150223304912709</v>
      </c>
      <c r="E33" s="813">
        <v>1.0224948875255624</v>
      </c>
      <c r="F33" s="813">
        <v>1.0060362173038229</v>
      </c>
      <c r="G33" s="813">
        <v>1.0638297872340425</v>
      </c>
      <c r="H33" s="813">
        <v>1.094331363536879</v>
      </c>
      <c r="I33" s="812">
        <v>1.1278819041300385</v>
      </c>
      <c r="J33" s="810">
        <v>1.1141906101586332</v>
      </c>
      <c r="K33" s="810">
        <v>1.0765148780688591</v>
      </c>
      <c r="L33" s="810">
        <v>1.0833821917459021</v>
      </c>
      <c r="M33" s="810">
        <v>1.1112037114203961</v>
      </c>
      <c r="N33" s="810">
        <v>1.1026979342792029</v>
      </c>
      <c r="O33" s="810">
        <v>1.0888228150257551</v>
      </c>
      <c r="P33" s="810">
        <v>1.0947706455497574</v>
      </c>
      <c r="Q33" s="810">
        <v>1.083952089317652</v>
      </c>
      <c r="R33" s="810">
        <v>1.0836500429589837</v>
      </c>
      <c r="S33" s="810">
        <v>1.0848201751027389</v>
      </c>
      <c r="T33" s="811">
        <v>1.0857828796168394</v>
      </c>
      <c r="U33" s="643" t="s">
        <v>331</v>
      </c>
      <c r="V33" s="941"/>
      <c r="W33" s="941"/>
      <c r="X33" s="941"/>
      <c r="Y33" s="941"/>
      <c r="Z33" s="941"/>
    </row>
    <row r="34" spans="1:26" s="793" customFormat="1" ht="26.1" customHeight="1" thickBot="1" x14ac:dyDescent="0.25">
      <c r="B34" s="830"/>
      <c r="C34" s="1033"/>
      <c r="D34" s="1033"/>
      <c r="E34" s="1033"/>
      <c r="F34" s="1033"/>
      <c r="G34" s="1033"/>
      <c r="H34" s="1033"/>
      <c r="I34" s="816"/>
      <c r="J34" s="815"/>
      <c r="K34" s="815"/>
      <c r="L34" s="815"/>
      <c r="M34" s="815"/>
      <c r="N34" s="815"/>
      <c r="O34" s="815"/>
      <c r="P34" s="815"/>
      <c r="Q34" s="815"/>
      <c r="R34" s="815"/>
      <c r="S34" s="815"/>
      <c r="T34" s="817"/>
      <c r="U34" s="834"/>
      <c r="V34" s="941"/>
      <c r="W34" s="941"/>
      <c r="X34" s="941"/>
      <c r="Y34" s="975"/>
      <c r="Z34" s="975"/>
    </row>
    <row r="35" spans="1:26" s="793" customFormat="1" ht="26.1" customHeight="1" thickTop="1" x14ac:dyDescent="0.2">
      <c r="B35" s="831"/>
      <c r="C35" s="818"/>
      <c r="D35" s="818"/>
      <c r="E35" s="818"/>
      <c r="F35" s="818"/>
      <c r="G35" s="818"/>
      <c r="H35" s="818"/>
      <c r="I35" s="820"/>
      <c r="J35" s="819"/>
      <c r="K35" s="819"/>
      <c r="L35" s="819"/>
      <c r="M35" s="819"/>
      <c r="N35" s="819"/>
      <c r="O35" s="819"/>
      <c r="P35" s="819"/>
      <c r="Q35" s="819"/>
      <c r="R35" s="819"/>
      <c r="S35" s="819"/>
      <c r="T35" s="821"/>
      <c r="U35" s="835"/>
      <c r="V35" s="941"/>
      <c r="W35" s="941"/>
      <c r="X35" s="941"/>
      <c r="Y35" s="975"/>
      <c r="Z35" s="975"/>
    </row>
    <row r="36" spans="1:26" s="793" customFormat="1" ht="26.1" customHeight="1" x14ac:dyDescent="0.2">
      <c r="B36" s="825" t="s">
        <v>212</v>
      </c>
      <c r="C36" s="803"/>
      <c r="D36" s="803"/>
      <c r="E36" s="803"/>
      <c r="F36" s="803"/>
      <c r="G36" s="803"/>
      <c r="H36" s="803"/>
      <c r="I36" s="823"/>
      <c r="J36" s="822"/>
      <c r="K36" s="822"/>
      <c r="L36" s="822"/>
      <c r="M36" s="822"/>
      <c r="N36" s="822"/>
      <c r="O36" s="822"/>
      <c r="P36" s="822"/>
      <c r="Q36" s="822"/>
      <c r="R36" s="822"/>
      <c r="S36" s="822"/>
      <c r="T36" s="824"/>
      <c r="U36" s="832" t="s">
        <v>183</v>
      </c>
      <c r="V36" s="941"/>
      <c r="W36" s="941"/>
      <c r="X36" s="941"/>
      <c r="Y36" s="975"/>
      <c r="Z36" s="975"/>
    </row>
    <row r="37" spans="1:26" s="793" customFormat="1" ht="12" customHeight="1" x14ac:dyDescent="0.2">
      <c r="B37" s="826"/>
      <c r="C37" s="804"/>
      <c r="D37" s="804"/>
      <c r="E37" s="804"/>
      <c r="F37" s="804"/>
      <c r="G37" s="804"/>
      <c r="H37" s="804"/>
      <c r="I37" s="806"/>
      <c r="J37" s="805"/>
      <c r="K37" s="805"/>
      <c r="L37" s="805"/>
      <c r="M37" s="805"/>
      <c r="N37" s="805"/>
      <c r="O37" s="805"/>
      <c r="P37" s="805"/>
      <c r="Q37" s="805"/>
      <c r="R37" s="805"/>
      <c r="S37" s="805"/>
      <c r="T37" s="807"/>
      <c r="U37" s="833"/>
      <c r="V37" s="941"/>
      <c r="W37" s="941"/>
      <c r="X37" s="941"/>
      <c r="Y37" s="975"/>
      <c r="Z37" s="975"/>
    </row>
    <row r="38" spans="1:26" s="509" customFormat="1" ht="26.1" customHeight="1" x14ac:dyDescent="0.2">
      <c r="A38" s="988"/>
      <c r="B38" s="828" t="s">
        <v>784</v>
      </c>
      <c r="C38" s="543"/>
      <c r="D38" s="543"/>
      <c r="E38" s="543"/>
      <c r="F38" s="543"/>
      <c r="G38" s="543"/>
      <c r="H38" s="543"/>
      <c r="I38" s="808"/>
      <c r="J38" s="799"/>
      <c r="K38" s="799"/>
      <c r="L38" s="799"/>
      <c r="M38" s="799"/>
      <c r="N38" s="799"/>
      <c r="O38" s="799"/>
      <c r="P38" s="799"/>
      <c r="Q38" s="799"/>
      <c r="R38" s="799"/>
      <c r="S38" s="799"/>
      <c r="T38" s="809"/>
      <c r="U38" s="337" t="s">
        <v>782</v>
      </c>
      <c r="V38" s="941"/>
      <c r="W38" s="941"/>
      <c r="X38" s="941"/>
      <c r="Y38" s="941"/>
      <c r="Z38" s="941"/>
    </row>
    <row r="39" spans="1:26" s="509" customFormat="1" ht="26.1" customHeight="1" x14ac:dyDescent="0.2">
      <c r="A39" s="988"/>
      <c r="B39" s="827" t="s">
        <v>732</v>
      </c>
      <c r="C39" s="543">
        <v>498.57</v>
      </c>
      <c r="D39" s="543">
        <v>436.5</v>
      </c>
      <c r="E39" s="543">
        <v>436.5</v>
      </c>
      <c r="F39" s="543">
        <v>436.5</v>
      </c>
      <c r="G39" s="543">
        <v>1256</v>
      </c>
      <c r="H39" s="543">
        <v>1256</v>
      </c>
      <c r="I39" s="808">
        <v>1256</v>
      </c>
      <c r="J39" s="799">
        <v>1256</v>
      </c>
      <c r="K39" s="799">
        <v>1256</v>
      </c>
      <c r="L39" s="799">
        <v>1256</v>
      </c>
      <c r="M39" s="799">
        <v>1256</v>
      </c>
      <c r="N39" s="799">
        <v>1256</v>
      </c>
      <c r="O39" s="799">
        <v>1256</v>
      </c>
      <c r="P39" s="799">
        <v>1256</v>
      </c>
      <c r="Q39" s="799">
        <v>1256</v>
      </c>
      <c r="R39" s="799">
        <v>1256</v>
      </c>
      <c r="S39" s="799">
        <v>1256</v>
      </c>
      <c r="T39" s="809">
        <v>1256</v>
      </c>
      <c r="U39" s="643" t="s">
        <v>733</v>
      </c>
      <c r="V39" s="941"/>
      <c r="W39" s="941"/>
      <c r="X39" s="941"/>
      <c r="Y39" s="941"/>
      <c r="Z39" s="941"/>
    </row>
    <row r="40" spans="1:26" s="509" customFormat="1" ht="26.1" customHeight="1" x14ac:dyDescent="0.2">
      <c r="A40" s="988"/>
      <c r="B40" s="829" t="s">
        <v>169</v>
      </c>
      <c r="C40" s="543">
        <v>524.04999999999995</v>
      </c>
      <c r="D40" s="543">
        <v>520.54999999999995</v>
      </c>
      <c r="E40" s="543">
        <v>498.64499999999998</v>
      </c>
      <c r="F40" s="543">
        <v>489.02</v>
      </c>
      <c r="G40" s="543">
        <v>1532.9499999999998</v>
      </c>
      <c r="H40" s="543">
        <v>1422.6712</v>
      </c>
      <c r="I40" s="808">
        <v>1524.5349999999999</v>
      </c>
      <c r="J40" s="799">
        <v>1516.75</v>
      </c>
      <c r="K40" s="799">
        <v>1470.71</v>
      </c>
      <c r="L40" s="799">
        <v>1523.9650000000001</v>
      </c>
      <c r="M40" s="799">
        <v>1532.135</v>
      </c>
      <c r="N40" s="799">
        <v>1497.155</v>
      </c>
      <c r="O40" s="799">
        <v>1489.175</v>
      </c>
      <c r="P40" s="799">
        <v>1484.845</v>
      </c>
      <c r="Q40" s="799">
        <v>1457.4650000000001</v>
      </c>
      <c r="R40" s="799">
        <v>1451.6849999999999</v>
      </c>
      <c r="S40" s="799">
        <v>1420.9128000000001</v>
      </c>
      <c r="T40" s="809">
        <v>1422.6712</v>
      </c>
      <c r="U40" s="643" t="s">
        <v>170</v>
      </c>
      <c r="V40" s="941"/>
      <c r="W40" s="941"/>
      <c r="X40" s="941"/>
      <c r="Y40" s="941"/>
      <c r="Z40" s="941"/>
    </row>
    <row r="41" spans="1:26" s="509" customFormat="1" ht="26.1" customHeight="1" x14ac:dyDescent="0.2">
      <c r="A41" s="988"/>
      <c r="B41" s="829" t="s">
        <v>171</v>
      </c>
      <c r="C41" s="543">
        <v>615.44000000000005</v>
      </c>
      <c r="D41" s="543">
        <v>586.42000000000007</v>
      </c>
      <c r="E41" s="543">
        <v>553.54</v>
      </c>
      <c r="F41" s="543">
        <v>572.32500000000005</v>
      </c>
      <c r="G41" s="543">
        <v>1702.635</v>
      </c>
      <c r="H41" s="543">
        <v>1693.4648</v>
      </c>
      <c r="I41" s="808">
        <v>1722.29</v>
      </c>
      <c r="J41" s="799">
        <v>1749.7349999999999</v>
      </c>
      <c r="K41" s="799">
        <v>1723.5450000000001</v>
      </c>
      <c r="L41" s="799">
        <v>1753.375</v>
      </c>
      <c r="M41" s="799">
        <v>1782.6399999999999</v>
      </c>
      <c r="N41" s="799">
        <v>1740</v>
      </c>
      <c r="O41" s="799">
        <v>1749.42</v>
      </c>
      <c r="P41" s="799">
        <v>1731.645</v>
      </c>
      <c r="Q41" s="799">
        <v>1689.135</v>
      </c>
      <c r="R41" s="799">
        <v>1717.9549999999999</v>
      </c>
      <c r="S41" s="799">
        <v>1672.3012000000001</v>
      </c>
      <c r="T41" s="809">
        <v>1693.4648</v>
      </c>
      <c r="U41" s="643" t="s">
        <v>172</v>
      </c>
      <c r="V41" s="941"/>
      <c r="W41" s="941"/>
      <c r="X41" s="941"/>
      <c r="Y41" s="941"/>
      <c r="Z41" s="941"/>
    </row>
    <row r="42" spans="1:26" s="509" customFormat="1" ht="26.1" customHeight="1" x14ac:dyDescent="0.2">
      <c r="A42" s="988"/>
      <c r="B42" s="829" t="s">
        <v>765</v>
      </c>
      <c r="C42" s="543">
        <v>426.59</v>
      </c>
      <c r="D42" s="543">
        <v>386.84500000000003</v>
      </c>
      <c r="E42" s="543">
        <v>395.19499999999999</v>
      </c>
      <c r="F42" s="543">
        <v>401.44500000000005</v>
      </c>
      <c r="G42" s="543">
        <v>1212.7649999999999</v>
      </c>
      <c r="H42" s="543">
        <v>1091.1776204335172</v>
      </c>
      <c r="I42" s="808">
        <v>1199.6750000000002</v>
      </c>
      <c r="J42" s="799">
        <v>1178.5150000000001</v>
      </c>
      <c r="K42" s="799">
        <v>1132.905</v>
      </c>
      <c r="L42" s="799">
        <v>1155.8449999999998</v>
      </c>
      <c r="M42" s="799">
        <v>1145.2049999999999</v>
      </c>
      <c r="N42" s="799">
        <v>1136.96</v>
      </c>
      <c r="O42" s="799">
        <v>1144.1600000000001</v>
      </c>
      <c r="P42" s="799">
        <v>1143.115</v>
      </c>
      <c r="Q42" s="799">
        <v>1121.8800000000001</v>
      </c>
      <c r="R42" s="799">
        <v>1101.6100000000001</v>
      </c>
      <c r="S42" s="799">
        <v>1111.1602600964304</v>
      </c>
      <c r="T42" s="809">
        <v>1091.1776204335172</v>
      </c>
      <c r="U42" s="643" t="s">
        <v>329</v>
      </c>
      <c r="V42" s="941"/>
      <c r="W42" s="941"/>
      <c r="X42" s="941"/>
      <c r="Y42" s="941"/>
      <c r="Z42" s="941"/>
    </row>
    <row r="43" spans="1:26" s="509" customFormat="1" ht="26.1" customHeight="1" x14ac:dyDescent="0.2">
      <c r="A43" s="988"/>
      <c r="B43" s="829" t="s">
        <v>173</v>
      </c>
      <c r="C43" s="543">
        <v>132.97999999999999</v>
      </c>
      <c r="D43" s="543">
        <v>116.37</v>
      </c>
      <c r="E43" s="543">
        <v>116.315</v>
      </c>
      <c r="F43" s="543">
        <v>116.32</v>
      </c>
      <c r="G43" s="543">
        <v>334.87</v>
      </c>
      <c r="H43" s="543">
        <v>334.60764855540606</v>
      </c>
      <c r="I43" s="808">
        <v>334.86</v>
      </c>
      <c r="J43" s="799">
        <v>334.89</v>
      </c>
      <c r="K43" s="799">
        <v>334.9</v>
      </c>
      <c r="L43" s="799">
        <v>334.91999999999996</v>
      </c>
      <c r="M43" s="799">
        <v>334.9</v>
      </c>
      <c r="N43" s="799">
        <v>334.9</v>
      </c>
      <c r="O43" s="799">
        <v>334.9</v>
      </c>
      <c r="P43" s="799">
        <v>334.88</v>
      </c>
      <c r="Q43" s="799">
        <v>334.87</v>
      </c>
      <c r="R43" s="799">
        <v>334.83500000000004</v>
      </c>
      <c r="S43" s="799">
        <v>334.77710401812487</v>
      </c>
      <c r="T43" s="809">
        <v>334.60764855540606</v>
      </c>
      <c r="U43" s="643" t="s">
        <v>174</v>
      </c>
      <c r="V43" s="941"/>
      <c r="W43" s="941"/>
      <c r="X43" s="941"/>
      <c r="Y43" s="941"/>
      <c r="Z43" s="941"/>
    </row>
    <row r="44" spans="1:26" s="509" customFormat="1" ht="26.1" customHeight="1" x14ac:dyDescent="0.2">
      <c r="A44" s="988"/>
      <c r="B44" s="829" t="s">
        <v>175</v>
      </c>
      <c r="C44" s="543">
        <v>704.1</v>
      </c>
      <c r="D44" s="543">
        <v>614.59</v>
      </c>
      <c r="E44" s="543">
        <v>614.93000000000006</v>
      </c>
      <c r="F44" s="543">
        <v>615.45499999999993</v>
      </c>
      <c r="G44" s="543">
        <v>1771.51</v>
      </c>
      <c r="H44" s="543">
        <v>1771.509167842031</v>
      </c>
      <c r="I44" s="808">
        <v>1771.51</v>
      </c>
      <c r="J44" s="799">
        <v>1771.51</v>
      </c>
      <c r="K44" s="799">
        <v>1771.51</v>
      </c>
      <c r="L44" s="799">
        <v>1771.51</v>
      </c>
      <c r="M44" s="799">
        <v>1771.51</v>
      </c>
      <c r="N44" s="799">
        <v>1771.51</v>
      </c>
      <c r="O44" s="799">
        <v>1771.51</v>
      </c>
      <c r="P44" s="799">
        <v>1771.51</v>
      </c>
      <c r="Q44" s="799">
        <v>1771.51</v>
      </c>
      <c r="R44" s="799">
        <v>1771.51</v>
      </c>
      <c r="S44" s="799">
        <v>1771.509167842031</v>
      </c>
      <c r="T44" s="809">
        <v>1771.509167842031</v>
      </c>
      <c r="U44" s="643" t="s">
        <v>176</v>
      </c>
      <c r="V44" s="941"/>
      <c r="W44" s="941"/>
      <c r="X44" s="941"/>
      <c r="Y44" s="941"/>
      <c r="Z44" s="941"/>
    </row>
    <row r="45" spans="1:26" s="509" customFormat="1" ht="26.1" customHeight="1" x14ac:dyDescent="0.2">
      <c r="A45" s="988"/>
      <c r="B45" s="829" t="s">
        <v>177</v>
      </c>
      <c r="C45" s="1057">
        <v>0.33074999999999999</v>
      </c>
      <c r="D45" s="543">
        <v>0.28945700438749</v>
      </c>
      <c r="E45" s="543">
        <v>0.28945699999999996</v>
      </c>
      <c r="F45" s="543">
        <v>0.28855649999999999</v>
      </c>
      <c r="G45" s="543">
        <v>0.83068783068783059</v>
      </c>
      <c r="H45" s="543">
        <v>83.057796587752946</v>
      </c>
      <c r="I45" s="808">
        <v>0.83055000000000012</v>
      </c>
      <c r="J45" s="799">
        <v>0.83069999999999988</v>
      </c>
      <c r="K45" s="799">
        <v>0.83055000000000012</v>
      </c>
      <c r="L45" s="799">
        <v>0.83055000000000012</v>
      </c>
      <c r="M45" s="1055">
        <v>0.83279999999999998</v>
      </c>
      <c r="N45" s="1055">
        <v>0.83069999999999988</v>
      </c>
      <c r="O45" s="1055">
        <v>0.83055000000000012</v>
      </c>
      <c r="P45" s="1055">
        <v>0.83069999999999988</v>
      </c>
      <c r="Q45" s="1055">
        <v>83.055000000000007</v>
      </c>
      <c r="R45" s="1055">
        <v>83.07</v>
      </c>
      <c r="S45" s="1055">
        <v>83.068783068783077</v>
      </c>
      <c r="T45" s="1056">
        <v>83.057796587752946</v>
      </c>
      <c r="U45" s="643" t="s">
        <v>178</v>
      </c>
      <c r="V45" s="941"/>
      <c r="W45" s="941"/>
      <c r="X45" s="941"/>
      <c r="Y45" s="941"/>
      <c r="Z45" s="941"/>
    </row>
    <row r="46" spans="1:26" s="509" customFormat="1" ht="26.1" customHeight="1" x14ac:dyDescent="0.2">
      <c r="A46" s="988"/>
      <c r="B46" s="829" t="s">
        <v>179</v>
      </c>
      <c r="C46" s="543">
        <v>27.52</v>
      </c>
      <c r="D46" s="543">
        <v>24.47</v>
      </c>
      <c r="E46" s="543">
        <v>24.365000000000002</v>
      </c>
      <c r="F46" s="543">
        <v>27.204999999999998</v>
      </c>
      <c r="G46" s="543">
        <v>80</v>
      </c>
      <c r="H46" s="543">
        <v>79.949077021005721</v>
      </c>
      <c r="I46" s="808">
        <v>79.949999999999989</v>
      </c>
      <c r="J46" s="799">
        <v>80</v>
      </c>
      <c r="K46" s="799">
        <v>79.900000000000006</v>
      </c>
      <c r="L46" s="799">
        <v>80.204999999999998</v>
      </c>
      <c r="M46" s="799">
        <v>80.099999999999994</v>
      </c>
      <c r="N46" s="799">
        <v>80.204999999999998</v>
      </c>
      <c r="O46" s="799">
        <v>80</v>
      </c>
      <c r="P46" s="799">
        <v>80</v>
      </c>
      <c r="Q46" s="799">
        <v>79.949999999999989</v>
      </c>
      <c r="R46" s="799">
        <v>79.949999999999989</v>
      </c>
      <c r="S46" s="799">
        <v>79.949077021005721</v>
      </c>
      <c r="T46" s="809">
        <v>79.949077021005721</v>
      </c>
      <c r="U46" s="643" t="s">
        <v>180</v>
      </c>
      <c r="V46" s="941"/>
      <c r="W46" s="941"/>
      <c r="X46" s="941"/>
      <c r="Y46" s="941"/>
      <c r="Z46" s="941"/>
    </row>
    <row r="47" spans="1:26" s="509" customFormat="1" ht="26.1" customHeight="1" x14ac:dyDescent="0.2">
      <c r="A47" s="988"/>
      <c r="B47" s="829" t="s">
        <v>181</v>
      </c>
      <c r="C47" s="543">
        <v>141.11000000000001</v>
      </c>
      <c r="D47" s="543">
        <v>114.43763761664314</v>
      </c>
      <c r="E47" s="543">
        <v>82.400499999999994</v>
      </c>
      <c r="F47" s="543">
        <v>73.369050000000001</v>
      </c>
      <c r="G47" s="543">
        <v>164.19266492800227</v>
      </c>
      <c r="H47" s="543">
        <v>93.93</v>
      </c>
      <c r="I47" s="808">
        <v>171.70432951920051</v>
      </c>
      <c r="J47" s="799">
        <v>169.1673625515179</v>
      </c>
      <c r="K47" s="799">
        <v>150.83010597736347</v>
      </c>
      <c r="L47" s="799">
        <v>153.07925751684971</v>
      </c>
      <c r="M47" s="799">
        <v>146.41937025681679</v>
      </c>
      <c r="N47" s="799">
        <v>143.72189355883327</v>
      </c>
      <c r="O47" s="799">
        <v>146.81472822910578</v>
      </c>
      <c r="P47" s="799">
        <v>149.86457301721771</v>
      </c>
      <c r="Q47" s="799">
        <v>140.84</v>
      </c>
      <c r="R47" s="799">
        <v>130.72</v>
      </c>
      <c r="S47" s="799">
        <v>97.42</v>
      </c>
      <c r="T47" s="809">
        <v>93.93</v>
      </c>
      <c r="U47" s="643" t="s">
        <v>182</v>
      </c>
      <c r="V47" s="941"/>
      <c r="W47" s="941"/>
      <c r="X47" s="941"/>
      <c r="Y47" s="941"/>
      <c r="Z47" s="941"/>
    </row>
    <row r="48" spans="1:26" s="509" customFormat="1" ht="12" customHeight="1" x14ac:dyDescent="0.2">
      <c r="A48" s="988"/>
      <c r="B48" s="829"/>
      <c r="C48" s="543"/>
      <c r="D48" s="543"/>
      <c r="E48" s="543"/>
      <c r="F48" s="543"/>
      <c r="G48" s="543"/>
      <c r="H48" s="543"/>
      <c r="I48" s="808"/>
      <c r="J48" s="799"/>
      <c r="K48" s="799"/>
      <c r="L48" s="799"/>
      <c r="M48" s="799"/>
      <c r="N48" s="799"/>
      <c r="O48" s="799"/>
      <c r="P48" s="799"/>
      <c r="Q48" s="799"/>
      <c r="R48" s="799"/>
      <c r="S48" s="799"/>
      <c r="T48" s="809"/>
      <c r="U48" s="643"/>
      <c r="V48" s="941"/>
      <c r="W48" s="941"/>
      <c r="X48" s="941"/>
      <c r="Y48" s="941"/>
      <c r="Z48" s="941"/>
    </row>
    <row r="49" spans="1:26" s="509" customFormat="1" ht="26.1" customHeight="1" x14ac:dyDescent="0.2">
      <c r="A49" s="988"/>
      <c r="B49" s="826" t="s">
        <v>778</v>
      </c>
      <c r="C49" s="543">
        <v>670.23599999999999</v>
      </c>
      <c r="D49" s="543">
        <v>621.632745</v>
      </c>
      <c r="E49" s="543">
        <v>607.079835</v>
      </c>
      <c r="F49" s="543">
        <v>603.60529499999996</v>
      </c>
      <c r="G49" s="543">
        <v>1808.97912</v>
      </c>
      <c r="H49" s="543">
        <v>1757.8850399999999</v>
      </c>
      <c r="I49" s="808">
        <v>1809.6448</v>
      </c>
      <c r="J49" s="799">
        <v>1807.7231200000001</v>
      </c>
      <c r="K49" s="799">
        <v>1780.01576</v>
      </c>
      <c r="L49" s="799">
        <v>1803.6034400000001</v>
      </c>
      <c r="M49" s="799">
        <v>1814.5055199999999</v>
      </c>
      <c r="N49" s="799">
        <v>1791.5835200000001</v>
      </c>
      <c r="O49" s="799">
        <v>1794.53512</v>
      </c>
      <c r="P49" s="799">
        <v>1788.8705600000001</v>
      </c>
      <c r="Q49" s="799">
        <v>1769.5407200000002</v>
      </c>
      <c r="R49" s="799">
        <v>1777.7172800000001</v>
      </c>
      <c r="S49" s="799">
        <v>1759.4048</v>
      </c>
      <c r="T49" s="809">
        <v>1757.8850399999999</v>
      </c>
      <c r="U49" s="337" t="s">
        <v>783</v>
      </c>
      <c r="V49" s="941"/>
      <c r="W49" s="941"/>
      <c r="X49" s="941"/>
      <c r="Y49" s="941"/>
      <c r="Z49" s="941"/>
    </row>
    <row r="50" spans="1:26" s="509" customFormat="1" ht="12" customHeight="1" x14ac:dyDescent="0.2">
      <c r="A50" s="988"/>
      <c r="B50" s="826"/>
      <c r="C50" s="543"/>
      <c r="D50" s="543"/>
      <c r="E50" s="543"/>
      <c r="F50" s="543"/>
      <c r="G50" s="543"/>
      <c r="H50" s="543"/>
      <c r="I50" s="808"/>
      <c r="J50" s="799"/>
      <c r="K50" s="799"/>
      <c r="L50" s="799"/>
      <c r="M50" s="799"/>
      <c r="N50" s="799"/>
      <c r="O50" s="799"/>
      <c r="P50" s="799"/>
      <c r="Q50" s="799"/>
      <c r="R50" s="799"/>
      <c r="S50" s="799"/>
      <c r="T50" s="809"/>
      <c r="U50" s="643"/>
      <c r="V50" s="941"/>
      <c r="W50" s="941"/>
      <c r="X50" s="941"/>
      <c r="Y50" s="941"/>
      <c r="Z50" s="941"/>
    </row>
    <row r="51" spans="1:26" s="509" customFormat="1" ht="26.1" customHeight="1" x14ac:dyDescent="0.2">
      <c r="A51" s="988"/>
      <c r="B51" s="826" t="s">
        <v>786</v>
      </c>
      <c r="C51" s="543"/>
      <c r="D51" s="543"/>
      <c r="E51" s="543"/>
      <c r="F51" s="543"/>
      <c r="G51" s="543"/>
      <c r="H51" s="543"/>
      <c r="I51" s="808"/>
      <c r="J51" s="799"/>
      <c r="K51" s="799"/>
      <c r="L51" s="799"/>
      <c r="M51" s="799"/>
      <c r="N51" s="799"/>
      <c r="O51" s="799"/>
      <c r="P51" s="799"/>
      <c r="Q51" s="799"/>
      <c r="R51" s="799"/>
      <c r="S51" s="799"/>
      <c r="T51" s="809"/>
      <c r="U51" s="337" t="s">
        <v>785</v>
      </c>
      <c r="V51" s="941"/>
      <c r="W51" s="941"/>
      <c r="X51" s="941"/>
      <c r="Y51" s="941"/>
      <c r="Z51" s="941"/>
    </row>
    <row r="52" spans="1:26" s="509" customFormat="1" ht="26.1" customHeight="1" x14ac:dyDescent="0.2">
      <c r="A52" s="988"/>
      <c r="B52" s="829" t="s">
        <v>266</v>
      </c>
      <c r="C52" s="814">
        <v>1.34433</v>
      </c>
      <c r="D52" s="814">
        <v>1.4241299999999999</v>
      </c>
      <c r="E52" s="814">
        <v>1.39079</v>
      </c>
      <c r="F52" s="814">
        <v>1.38283</v>
      </c>
      <c r="G52" s="814">
        <v>1.4402699999999999</v>
      </c>
      <c r="H52" s="814">
        <v>1.3995899999999999</v>
      </c>
      <c r="I52" s="812">
        <v>1.4408000000000001</v>
      </c>
      <c r="J52" s="810">
        <v>1.43927</v>
      </c>
      <c r="K52" s="810">
        <v>1.4172100000000001</v>
      </c>
      <c r="L52" s="810">
        <v>1.4359900000000001</v>
      </c>
      <c r="M52" s="810">
        <v>1.4446699999999999</v>
      </c>
      <c r="N52" s="810">
        <v>1.42642</v>
      </c>
      <c r="O52" s="810">
        <v>1.4287700000000001</v>
      </c>
      <c r="P52" s="810">
        <v>1.4242600000000001</v>
      </c>
      <c r="Q52" s="810">
        <v>1.4088700000000001</v>
      </c>
      <c r="R52" s="810">
        <v>1.4153800000000001</v>
      </c>
      <c r="S52" s="810">
        <v>1.4008</v>
      </c>
      <c r="T52" s="811">
        <v>1.3995899999999999</v>
      </c>
      <c r="U52" s="643" t="s">
        <v>448</v>
      </c>
      <c r="V52" s="941"/>
      <c r="W52" s="941"/>
      <c r="X52" s="941"/>
      <c r="Y52" s="941"/>
      <c r="Z52" s="941"/>
    </row>
    <row r="53" spans="1:26" s="509" customFormat="1" ht="26.1" customHeight="1" x14ac:dyDescent="0.2">
      <c r="A53" s="988"/>
      <c r="B53" s="829" t="s">
        <v>766</v>
      </c>
      <c r="C53" s="814">
        <v>1.0414000000000001</v>
      </c>
      <c r="D53" s="814">
        <v>1.1889000000000001</v>
      </c>
      <c r="E53" s="814">
        <v>1.1443000000000001</v>
      </c>
      <c r="F53" s="814">
        <v>1.1105749999999999</v>
      </c>
      <c r="G53" s="814">
        <v>1.2188000000000001</v>
      </c>
      <c r="H53" s="814">
        <v>1.1351</v>
      </c>
      <c r="I53" s="812">
        <v>1.2138</v>
      </c>
      <c r="J53" s="810">
        <v>1.2074</v>
      </c>
      <c r="K53" s="810">
        <v>1.1718</v>
      </c>
      <c r="L53" s="810">
        <v>1.2125999999999999</v>
      </c>
      <c r="M53" s="810">
        <v>1.2195</v>
      </c>
      <c r="N53" s="810">
        <v>1.1899</v>
      </c>
      <c r="O53" s="810">
        <v>1.1843999999999999</v>
      </c>
      <c r="P53" s="810">
        <v>1.1798999999999999</v>
      </c>
      <c r="Q53" s="810">
        <v>1.1597999999999999</v>
      </c>
      <c r="R53" s="810">
        <v>1.1563000000000001</v>
      </c>
      <c r="S53" s="810">
        <v>1.1294</v>
      </c>
      <c r="T53" s="811">
        <v>1.1351</v>
      </c>
      <c r="U53" s="643" t="s">
        <v>305</v>
      </c>
      <c r="V53" s="941"/>
      <c r="W53" s="941"/>
      <c r="X53" s="941"/>
      <c r="Y53" s="941"/>
      <c r="Z53" s="941"/>
    </row>
    <row r="54" spans="1:26" s="509" customFormat="1" ht="26.1" customHeight="1" x14ac:dyDescent="0.2">
      <c r="A54" s="988"/>
      <c r="B54" s="829" t="s">
        <v>767</v>
      </c>
      <c r="C54" s="814">
        <v>1.2225999999999999</v>
      </c>
      <c r="D54" s="814">
        <v>1.3401000000000001</v>
      </c>
      <c r="E54" s="814">
        <v>1.2699</v>
      </c>
      <c r="F54" s="814">
        <v>1.31004375</v>
      </c>
      <c r="G54" s="814">
        <v>1.3495999999999999</v>
      </c>
      <c r="H54" s="814">
        <v>1.3491</v>
      </c>
      <c r="I54" s="812">
        <v>1.371</v>
      </c>
      <c r="J54" s="810">
        <v>1.3924000000000001</v>
      </c>
      <c r="K54" s="810">
        <v>1.3742000000000001</v>
      </c>
      <c r="L54" s="810">
        <v>1.3938999999999999</v>
      </c>
      <c r="M54" s="810">
        <v>1.419</v>
      </c>
      <c r="N54" s="810">
        <v>1.3837999999999999</v>
      </c>
      <c r="O54" s="810">
        <v>1.3903000000000001</v>
      </c>
      <c r="P54" s="810">
        <v>1.3759999999999999</v>
      </c>
      <c r="Q54" s="810">
        <v>1.3428</v>
      </c>
      <c r="R54" s="810">
        <v>1.369</v>
      </c>
      <c r="S54" s="810">
        <v>1.3313999999999999</v>
      </c>
      <c r="T54" s="811">
        <v>1.3491</v>
      </c>
      <c r="U54" s="643" t="s">
        <v>330</v>
      </c>
      <c r="V54" s="941"/>
      <c r="W54" s="941"/>
      <c r="X54" s="941"/>
      <c r="Y54" s="941"/>
      <c r="Z54" s="941"/>
    </row>
    <row r="55" spans="1:26" s="509" customFormat="1" ht="26.1" customHeight="1" x14ac:dyDescent="0.2">
      <c r="A55" s="988"/>
      <c r="B55" s="829" t="s">
        <v>768</v>
      </c>
      <c r="C55" s="814">
        <v>0.85280573085451139</v>
      </c>
      <c r="D55" s="814">
        <v>0.88222320247022501</v>
      </c>
      <c r="E55" s="814">
        <v>0.90686496780629366</v>
      </c>
      <c r="F55" s="814">
        <v>0.91663229295568061</v>
      </c>
      <c r="G55" s="814">
        <v>0.96571704490584254</v>
      </c>
      <c r="H55" s="814">
        <v>0.86979211968339565</v>
      </c>
      <c r="I55" s="812">
        <v>0.95520106982519815</v>
      </c>
      <c r="J55" s="810">
        <v>0.93843843843843844</v>
      </c>
      <c r="K55" s="810">
        <v>0.90620752152242878</v>
      </c>
      <c r="L55" s="810">
        <v>0.92081031307550654</v>
      </c>
      <c r="M55" s="810">
        <v>0.91033227127901695</v>
      </c>
      <c r="N55" s="810">
        <v>0.90456806874717333</v>
      </c>
      <c r="O55" s="810">
        <v>0.90983531980711496</v>
      </c>
      <c r="P55" s="810">
        <v>0.9097525473071324</v>
      </c>
      <c r="Q55" s="810">
        <v>0.893096365097794</v>
      </c>
      <c r="R55" s="810">
        <v>0.87703911594457107</v>
      </c>
      <c r="S55" s="810">
        <v>0.88082445168677881</v>
      </c>
      <c r="T55" s="811">
        <v>0.86979211968339565</v>
      </c>
      <c r="U55" s="643" t="s">
        <v>414</v>
      </c>
      <c r="V55" s="941"/>
      <c r="W55" s="941"/>
      <c r="X55" s="941"/>
      <c r="Y55" s="941"/>
      <c r="Z55" s="941"/>
    </row>
    <row r="56" spans="1:26" s="509" customFormat="1" ht="26.1" customHeight="1" x14ac:dyDescent="0.2">
      <c r="A56" s="988"/>
      <c r="B56" s="829" t="s">
        <v>267</v>
      </c>
      <c r="C56" s="814">
        <v>0.9724788485850433</v>
      </c>
      <c r="D56" s="814">
        <v>1.013787510137875</v>
      </c>
      <c r="E56" s="814">
        <v>1.0159504216194251</v>
      </c>
      <c r="F56" s="814">
        <v>1.0159762261563081</v>
      </c>
      <c r="G56" s="814">
        <v>1.1259993244004054</v>
      </c>
      <c r="H56" s="814">
        <v>1.0931351114997814</v>
      </c>
      <c r="I56" s="812">
        <v>1.1228385358185493</v>
      </c>
      <c r="J56" s="810">
        <v>1.100594320933304</v>
      </c>
      <c r="K56" s="810">
        <v>1.0613457864572278</v>
      </c>
      <c r="L56" s="810">
        <v>1.0996261271167802</v>
      </c>
      <c r="M56" s="810">
        <v>1.1113580795732385</v>
      </c>
      <c r="N56" s="810">
        <v>1.0856584518510477</v>
      </c>
      <c r="O56" s="810">
        <v>1.0987803538072738</v>
      </c>
      <c r="P56" s="810">
        <v>1.0900370612600829</v>
      </c>
      <c r="Q56" s="810">
        <v>1.0700909577314073</v>
      </c>
      <c r="R56" s="810">
        <v>1.0924186148131965</v>
      </c>
      <c r="S56" s="810">
        <v>1.0835410120273052</v>
      </c>
      <c r="T56" s="811">
        <v>1.0931351114997814</v>
      </c>
      <c r="U56" s="643" t="s">
        <v>331</v>
      </c>
      <c r="V56" s="941"/>
      <c r="W56" s="941"/>
      <c r="X56" s="941"/>
      <c r="Y56" s="941"/>
      <c r="Z56" s="941"/>
    </row>
    <row r="57" spans="1:26" s="446" customFormat="1" ht="15" customHeight="1" thickBot="1" x14ac:dyDescent="0.25">
      <c r="A57" s="989"/>
      <c r="B57" s="507"/>
      <c r="C57" s="1035"/>
      <c r="D57" s="1035"/>
      <c r="E57" s="1035"/>
      <c r="F57" s="1035"/>
      <c r="G57" s="1035"/>
      <c r="H57" s="1035"/>
      <c r="I57" s="489"/>
      <c r="J57" s="488"/>
      <c r="K57" s="488"/>
      <c r="L57" s="488"/>
      <c r="M57" s="488"/>
      <c r="N57" s="488"/>
      <c r="O57" s="488"/>
      <c r="P57" s="488"/>
      <c r="Q57" s="488"/>
      <c r="R57" s="488"/>
      <c r="S57" s="488"/>
      <c r="T57" s="490"/>
      <c r="U57" s="836"/>
      <c r="V57" s="985"/>
      <c r="W57" s="985"/>
      <c r="X57" s="985"/>
    </row>
    <row r="58" spans="1:26" ht="22.5" thickTop="1" x14ac:dyDescent="0.5">
      <c r="A58" s="38"/>
      <c r="C58" s="38"/>
      <c r="D58" s="38"/>
      <c r="E58" s="38"/>
      <c r="F58" s="38"/>
      <c r="G58" s="38"/>
      <c r="H58" s="38"/>
      <c r="I58" s="38"/>
      <c r="J58" s="38"/>
      <c r="K58" s="38"/>
      <c r="L58" s="38"/>
      <c r="M58" s="38"/>
      <c r="N58" s="38"/>
      <c r="O58" s="38"/>
      <c r="P58" s="38"/>
      <c r="Q58" s="38"/>
      <c r="R58" s="38"/>
      <c r="S58" s="38"/>
      <c r="T58" s="38"/>
      <c r="U58" s="837"/>
      <c r="V58" s="986"/>
      <c r="W58" s="986"/>
    </row>
    <row r="59" spans="1:26" s="197" customFormat="1" ht="26.25" customHeight="1" x14ac:dyDescent="0.5">
      <c r="B59" s="197" t="s">
        <v>759</v>
      </c>
      <c r="U59" s="197" t="s">
        <v>761</v>
      </c>
      <c r="V59" s="980"/>
      <c r="W59" s="980"/>
      <c r="X59" s="980"/>
    </row>
    <row r="60" spans="1:26" s="197" customFormat="1" ht="26.25" customHeight="1" x14ac:dyDescent="0.5">
      <c r="B60" s="217" t="s">
        <v>734</v>
      </c>
      <c r="U60" s="266" t="s">
        <v>735</v>
      </c>
      <c r="V60" s="980"/>
      <c r="W60" s="980"/>
      <c r="X60" s="980"/>
    </row>
    <row r="61" spans="1:26" ht="20.25" customHeight="1" x14ac:dyDescent="0.5"/>
    <row r="62" spans="1:26" ht="20.25" customHeight="1" x14ac:dyDescent="0.5"/>
    <row r="63" spans="1:26" ht="8.25" customHeight="1" x14ac:dyDescent="0.5"/>
    <row r="64" spans="1:26" ht="27" customHeight="1" x14ac:dyDescent="0.5"/>
    <row r="65" spans="2:24" ht="27" customHeight="1" x14ac:dyDescent="0.35">
      <c r="B65" s="70"/>
      <c r="U65" s="70"/>
      <c r="V65" s="70"/>
      <c r="W65" s="70"/>
      <c r="X65" s="70"/>
    </row>
    <row r="66" spans="2:24" ht="27" customHeight="1" x14ac:dyDescent="0.35">
      <c r="B66" s="70"/>
      <c r="U66" s="70"/>
      <c r="V66" s="70"/>
      <c r="W66" s="70"/>
      <c r="X66" s="70"/>
    </row>
    <row r="67" spans="2:24" ht="8.25" customHeight="1" x14ac:dyDescent="0.35">
      <c r="B67" s="70"/>
      <c r="U67" s="70"/>
      <c r="V67" s="70"/>
      <c r="W67" s="70"/>
      <c r="X67" s="70"/>
    </row>
    <row r="68" spans="2:24" ht="27" customHeight="1" x14ac:dyDescent="0.35">
      <c r="B68" s="70"/>
      <c r="U68" s="70"/>
      <c r="V68" s="70"/>
      <c r="W68" s="70"/>
      <c r="X68" s="70"/>
    </row>
    <row r="69" spans="2:24" ht="27" customHeight="1" x14ac:dyDescent="0.35">
      <c r="B69" s="70"/>
      <c r="U69" s="70"/>
      <c r="V69" s="70"/>
      <c r="W69" s="70"/>
      <c r="X69" s="70"/>
    </row>
    <row r="70" spans="2:24" ht="27" customHeight="1" x14ac:dyDescent="0.35">
      <c r="B70" s="70"/>
      <c r="U70" s="70"/>
      <c r="V70" s="70"/>
      <c r="W70" s="70"/>
      <c r="X70" s="70"/>
    </row>
    <row r="71" spans="2:24" ht="8.25" customHeight="1" x14ac:dyDescent="0.35">
      <c r="B71" s="70"/>
      <c r="U71" s="70"/>
      <c r="V71" s="70"/>
      <c r="W71" s="70"/>
      <c r="X71" s="70"/>
    </row>
    <row r="72" spans="2:24" ht="27" customHeight="1" x14ac:dyDescent="0.35">
      <c r="B72" s="70"/>
      <c r="U72" s="70"/>
      <c r="V72" s="70"/>
      <c r="W72" s="70"/>
      <c r="X72" s="70"/>
    </row>
    <row r="73" spans="2:24" ht="18" customHeight="1" x14ac:dyDescent="0.35">
      <c r="B73" s="70"/>
      <c r="U73" s="70"/>
      <c r="V73" s="70"/>
      <c r="W73" s="70"/>
      <c r="X73" s="70"/>
    </row>
    <row r="74" spans="2:24" ht="8.25" customHeight="1" x14ac:dyDescent="0.35">
      <c r="B74" s="70"/>
      <c r="U74" s="70"/>
      <c r="V74" s="70"/>
      <c r="W74" s="70"/>
      <c r="X74" s="70"/>
    </row>
    <row r="75" spans="2:24" ht="15" x14ac:dyDescent="0.35">
      <c r="B75" s="70"/>
      <c r="U75" s="70"/>
      <c r="V75" s="70"/>
      <c r="W75" s="70"/>
      <c r="X75" s="70"/>
    </row>
    <row r="76" spans="2:24" ht="30" customHeight="1" x14ac:dyDescent="0.35">
      <c r="B76" s="70"/>
      <c r="U76" s="70"/>
      <c r="V76" s="70"/>
      <c r="W76" s="70"/>
      <c r="X76" s="70"/>
    </row>
    <row r="77" spans="2:24" ht="15" x14ac:dyDescent="0.35">
      <c r="B77" s="70"/>
      <c r="U77" s="70"/>
      <c r="V77" s="70"/>
      <c r="W77" s="70"/>
      <c r="X77" s="70"/>
    </row>
    <row r="78" spans="2:24" ht="15" x14ac:dyDescent="0.35">
      <c r="B78" s="70"/>
      <c r="U78" s="70"/>
      <c r="V78" s="70"/>
      <c r="W78" s="70"/>
      <c r="X78" s="70"/>
    </row>
    <row r="79" spans="2:24" ht="15" x14ac:dyDescent="0.35">
      <c r="B79" s="70"/>
      <c r="U79" s="70"/>
      <c r="V79" s="70"/>
      <c r="W79" s="70"/>
      <c r="X79" s="70"/>
    </row>
    <row r="80" spans="2:24" ht="15" x14ac:dyDescent="0.35">
      <c r="B80" s="70"/>
      <c r="U80" s="70"/>
      <c r="V80" s="70"/>
      <c r="W80" s="70"/>
      <c r="X80" s="70"/>
    </row>
    <row r="81" s="70" customFormat="1" ht="15" x14ac:dyDescent="0.35"/>
    <row r="82" s="70" customFormat="1" ht="15" x14ac:dyDescent="0.35"/>
    <row r="83" s="70" customFormat="1" ht="15" x14ac:dyDescent="0.35"/>
    <row r="84" s="70" customFormat="1" ht="15" x14ac:dyDescent="0.35"/>
    <row r="85" s="70" customFormat="1" ht="15" x14ac:dyDescent="0.35"/>
    <row r="86" s="70" customFormat="1" ht="15" x14ac:dyDescent="0.35"/>
    <row r="87" s="70" customFormat="1" ht="15" x14ac:dyDescent="0.35"/>
    <row r="88" s="70" customFormat="1" ht="15" x14ac:dyDescent="0.35"/>
    <row r="89" s="70" customFormat="1" ht="15" x14ac:dyDescent="0.35"/>
    <row r="90" s="70" customFormat="1" ht="15" x14ac:dyDescent="0.35"/>
    <row r="91" s="70" customFormat="1" ht="15" x14ac:dyDescent="0.35"/>
    <row r="92" s="70" customFormat="1" ht="15" x14ac:dyDescent="0.35"/>
    <row r="93" s="70" customFormat="1" ht="15" x14ac:dyDescent="0.35"/>
    <row r="94" s="70" customFormat="1" ht="15" x14ac:dyDescent="0.35"/>
    <row r="95" s="70" customFormat="1" ht="15" x14ac:dyDescent="0.35"/>
    <row r="96" s="70" customFormat="1" ht="15" x14ac:dyDescent="0.35"/>
    <row r="97" s="70" customFormat="1" ht="15" x14ac:dyDescent="0.35"/>
    <row r="98" s="70" customFormat="1" ht="15" x14ac:dyDescent="0.35"/>
    <row r="99" s="70" customFormat="1" ht="15" x14ac:dyDescent="0.35"/>
    <row r="100" s="70" customFormat="1" ht="15" x14ac:dyDescent="0.35"/>
    <row r="101" s="70" customFormat="1" ht="15" x14ac:dyDescent="0.35"/>
    <row r="102" s="70" customFormat="1" ht="15" x14ac:dyDescent="0.35"/>
    <row r="103" s="70" customFormat="1" ht="15" x14ac:dyDescent="0.35"/>
    <row r="104" s="70" customFormat="1" ht="15" x14ac:dyDescent="0.35"/>
    <row r="105" s="70" customFormat="1" ht="15" x14ac:dyDescent="0.35"/>
    <row r="106" s="70" customFormat="1" ht="15" x14ac:dyDescent="0.35"/>
    <row r="107" s="70" customFormat="1" ht="15" x14ac:dyDescent="0.35"/>
    <row r="108" s="70" customFormat="1" ht="15" x14ac:dyDescent="0.35"/>
    <row r="109" s="70" customFormat="1" ht="15" x14ac:dyDescent="0.35"/>
    <row r="110" s="70" customFormat="1" ht="15" x14ac:dyDescent="0.35"/>
    <row r="111" s="70" customFormat="1" ht="15" x14ac:dyDescent="0.35"/>
    <row r="112" s="70" customFormat="1" ht="15" x14ac:dyDescent="0.35"/>
    <row r="113" s="70" customFormat="1" ht="15" x14ac:dyDescent="0.35"/>
    <row r="114" s="70" customFormat="1" ht="15" x14ac:dyDescent="0.35"/>
    <row r="115" s="70" customFormat="1" ht="15" x14ac:dyDescent="0.35"/>
    <row r="116" s="70" customFormat="1" ht="15" x14ac:dyDescent="0.35"/>
    <row r="117" s="70" customFormat="1" ht="15" x14ac:dyDescent="0.35"/>
    <row r="118" s="70" customFormat="1" ht="15" x14ac:dyDescent="0.35"/>
    <row r="119" s="70" customFormat="1" ht="15" x14ac:dyDescent="0.35"/>
    <row r="120" s="70" customFormat="1" ht="15" x14ac:dyDescent="0.35"/>
    <row r="121" s="70" customFormat="1" ht="15" x14ac:dyDescent="0.35"/>
    <row r="122" s="70" customFormat="1" ht="15" x14ac:dyDescent="0.35"/>
    <row r="123" s="70" customFormat="1" ht="15" x14ac:dyDescent="0.35"/>
    <row r="124" s="70" customFormat="1" ht="15" x14ac:dyDescent="0.35"/>
    <row r="125" s="70" customFormat="1" ht="15" x14ac:dyDescent="0.35"/>
    <row r="126" s="70" customFormat="1" ht="15" x14ac:dyDescent="0.35"/>
    <row r="127" s="70" customFormat="1" ht="15" x14ac:dyDescent="0.35"/>
    <row r="128" s="70" customFormat="1" ht="15" x14ac:dyDescent="0.35"/>
    <row r="129" s="70" customFormat="1" ht="15" x14ac:dyDescent="0.35"/>
    <row r="130" s="70" customFormat="1" ht="15" x14ac:dyDescent="0.35"/>
    <row r="131" s="70" customFormat="1" ht="15" x14ac:dyDescent="0.35"/>
    <row r="132" s="70" customFormat="1" ht="15" x14ac:dyDescent="0.35"/>
    <row r="133" s="70" customFormat="1" ht="15" x14ac:dyDescent="0.35"/>
    <row r="134" s="70" customFormat="1" ht="15" x14ac:dyDescent="0.35"/>
    <row r="135" s="70" customFormat="1" ht="15" x14ac:dyDescent="0.35"/>
    <row r="136" s="70" customFormat="1" ht="15" x14ac:dyDescent="0.35"/>
    <row r="137" s="70" customFormat="1" ht="15" x14ac:dyDescent="0.35"/>
    <row r="138" s="70" customFormat="1" ht="15" x14ac:dyDescent="0.35"/>
    <row r="139" s="70" customFormat="1" ht="15" x14ac:dyDescent="0.35"/>
    <row r="140" s="70" customFormat="1" ht="15" x14ac:dyDescent="0.35"/>
    <row r="141" s="70" customFormat="1" ht="15" x14ac:dyDescent="0.35"/>
    <row r="142" s="70" customFormat="1" ht="15" x14ac:dyDescent="0.35"/>
    <row r="143" s="70" customFormat="1" ht="15" x14ac:dyDescent="0.35"/>
    <row r="144" s="70" customFormat="1" ht="15" x14ac:dyDescent="0.35"/>
    <row r="145" s="70" customFormat="1" ht="15" x14ac:dyDescent="0.35"/>
    <row r="146" s="70" customFormat="1" ht="15" x14ac:dyDescent="0.35"/>
    <row r="147" s="70" customFormat="1" ht="15" x14ac:dyDescent="0.35"/>
    <row r="148" s="70" customFormat="1" ht="15" x14ac:dyDescent="0.35"/>
    <row r="149" s="70" customFormat="1" ht="15" x14ac:dyDescent="0.35"/>
    <row r="150" s="70" customFormat="1" ht="15" x14ac:dyDescent="0.35"/>
    <row r="151" s="70" customFormat="1" ht="15" x14ac:dyDescent="0.35"/>
    <row r="152" s="70" customFormat="1" ht="15" x14ac:dyDescent="0.35"/>
    <row r="153" s="70" customFormat="1" ht="15" x14ac:dyDescent="0.35"/>
    <row r="154" s="70" customFormat="1" ht="15" x14ac:dyDescent="0.35"/>
    <row r="155" s="70" customFormat="1" ht="15" x14ac:dyDescent="0.35"/>
    <row r="156" s="70" customFormat="1" ht="15" x14ac:dyDescent="0.35"/>
    <row r="157" s="70" customFormat="1" ht="15" x14ac:dyDescent="0.35"/>
    <row r="158" s="70" customFormat="1" ht="15" x14ac:dyDescent="0.35"/>
    <row r="159" s="70" customFormat="1" ht="15" x14ac:dyDescent="0.35"/>
    <row r="160" s="70" customFormat="1" ht="15" x14ac:dyDescent="0.35"/>
    <row r="161" s="70" customFormat="1" ht="15" x14ac:dyDescent="0.35"/>
    <row r="162" s="70" customFormat="1" ht="15" x14ac:dyDescent="0.35"/>
    <row r="163" s="70" customFormat="1" ht="15" x14ac:dyDescent="0.35"/>
    <row r="164" s="70" customFormat="1" ht="15" x14ac:dyDescent="0.35"/>
    <row r="165" s="70" customFormat="1" ht="15" x14ac:dyDescent="0.35"/>
    <row r="166" s="70" customFormat="1" ht="15" x14ac:dyDescent="0.35"/>
    <row r="167" s="70" customFormat="1" ht="15" x14ac:dyDescent="0.35"/>
    <row r="168" s="70" customFormat="1" ht="15" x14ac:dyDescent="0.35"/>
    <row r="169" s="70" customFormat="1" ht="15" x14ac:dyDescent="0.35"/>
    <row r="170" s="70" customFormat="1" ht="15" x14ac:dyDescent="0.35"/>
    <row r="171" s="70" customFormat="1" ht="15" x14ac:dyDescent="0.35"/>
    <row r="172" s="70" customFormat="1" ht="15" x14ac:dyDescent="0.35"/>
    <row r="173" s="70" customFormat="1" ht="15" x14ac:dyDescent="0.35"/>
    <row r="174" s="70" customFormat="1" ht="15" x14ac:dyDescent="0.35"/>
    <row r="175" s="70" customFormat="1" ht="15" x14ac:dyDescent="0.35"/>
    <row r="176" s="70" customFormat="1" ht="15" x14ac:dyDescent="0.35"/>
    <row r="177" s="70" customFormat="1" ht="15" x14ac:dyDescent="0.35"/>
    <row r="178" s="70" customFormat="1" ht="15" x14ac:dyDescent="0.35"/>
    <row r="179" s="70" customFormat="1" ht="15" x14ac:dyDescent="0.35"/>
    <row r="180" s="70" customFormat="1" ht="15" x14ac:dyDescent="0.35"/>
    <row r="181" s="70" customFormat="1" ht="15" x14ac:dyDescent="0.35"/>
    <row r="182" s="70" customFormat="1" ht="15" x14ac:dyDescent="0.35"/>
    <row r="183" s="70" customFormat="1" ht="15" x14ac:dyDescent="0.35"/>
    <row r="184" s="70" customFormat="1" ht="15" x14ac:dyDescent="0.35"/>
    <row r="185" s="70" customFormat="1" ht="15" x14ac:dyDescent="0.35"/>
    <row r="186" s="70" customFormat="1" ht="15" x14ac:dyDescent="0.35"/>
    <row r="187" s="70" customFormat="1" ht="15" x14ac:dyDescent="0.35"/>
    <row r="188" s="70" customFormat="1" ht="15" x14ac:dyDescent="0.35"/>
    <row r="189" s="70" customFormat="1" ht="15" x14ac:dyDescent="0.35"/>
    <row r="190" s="70" customFormat="1" ht="15" x14ac:dyDescent="0.35"/>
    <row r="191" s="70" customFormat="1" ht="15" x14ac:dyDescent="0.35"/>
    <row r="192" s="70" customFormat="1" ht="15" x14ac:dyDescent="0.35"/>
    <row r="193" s="70" customFormat="1" ht="15" x14ac:dyDescent="0.35"/>
    <row r="194" s="70" customFormat="1" ht="15" x14ac:dyDescent="0.35"/>
    <row r="195" s="70" customFormat="1" ht="15" x14ac:dyDescent="0.35"/>
    <row r="196" s="70" customFormat="1" ht="15" x14ac:dyDescent="0.35"/>
    <row r="197" s="70" customFormat="1" ht="15" x14ac:dyDescent="0.35"/>
    <row r="198" s="70" customFormat="1" ht="15" x14ac:dyDescent="0.35"/>
    <row r="199" s="70" customFormat="1" ht="15" x14ac:dyDescent="0.35"/>
    <row r="200" s="70" customFormat="1" ht="15" x14ac:dyDescent="0.35"/>
    <row r="201" s="70" customFormat="1" ht="15" x14ac:dyDescent="0.35"/>
    <row r="202" s="70" customFormat="1" ht="15" x14ac:dyDescent="0.35"/>
  </sheetData>
  <mergeCells count="12">
    <mergeCell ref="L4:U4"/>
    <mergeCell ref="B4:K4"/>
    <mergeCell ref="L9:T9"/>
    <mergeCell ref="I9:K9"/>
    <mergeCell ref="H9:H11"/>
    <mergeCell ref="U9:U11"/>
    <mergeCell ref="C9:C11"/>
    <mergeCell ref="D9:D11"/>
    <mergeCell ref="B9:B11"/>
    <mergeCell ref="E9:E11"/>
    <mergeCell ref="F9:F11"/>
    <mergeCell ref="G9:G11"/>
  </mergeCells>
  <printOptions horizontalCentered="1"/>
  <pageMargins left="0.196850393700787" right="0.196850393700787" top="0.55118110236220497" bottom="0.55118110236220497" header="0.511811023622047" footer="0.511811023622047"/>
  <pageSetup scale="45" orientation="portrait" horizontalDpi="300" verticalDpi="300" r:id="rId1"/>
  <headerFooter>
    <oddFooter>&amp;C&amp;"Times New Roman,Regular"&amp;20- &amp;P+19 -</oddFooter>
  </headerFooter>
  <colBreaks count="1" manualBreakCount="1">
    <brk id="11" max="59"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H113"/>
  <sheetViews>
    <sheetView rightToLeft="1" view="pageBreakPreview" zoomScale="50" zoomScaleNormal="50" zoomScaleSheetLayoutView="50" workbookViewId="0"/>
  </sheetViews>
  <sheetFormatPr defaultRowHeight="15" x14ac:dyDescent="0.35"/>
  <cols>
    <col min="1" max="1" width="9.140625" style="35"/>
    <col min="2" max="2" width="11.140625" style="35" customWidth="1"/>
    <col min="3" max="3" width="26.42578125" style="35" customWidth="1"/>
    <col min="4" max="4" width="19.5703125" style="35" customWidth="1"/>
    <col min="5" max="5" width="19.85546875" style="35" customWidth="1"/>
    <col min="6" max="8" width="23.5703125" style="35" customWidth="1"/>
    <col min="9" max="9" width="22.7109375" style="35" customWidth="1"/>
    <col min="10" max="10" width="26.7109375" style="35" customWidth="1"/>
    <col min="11" max="12" width="23.5703125" style="35" customWidth="1"/>
    <col min="13" max="13" width="8.140625" style="35" customWidth="1"/>
    <col min="14" max="14" width="13.42578125" style="35" bestFit="1" customWidth="1"/>
    <col min="15" max="16" width="9.140625" style="35"/>
    <col min="17" max="17" width="25.5703125" style="35" customWidth="1"/>
    <col min="18" max="18" width="24.5703125" style="35" customWidth="1"/>
    <col min="19" max="19" width="23.140625" style="35" customWidth="1"/>
    <col min="20" max="20" width="15.140625" style="35" customWidth="1"/>
    <col min="21" max="21" width="13.7109375" style="35" customWidth="1"/>
    <col min="22" max="22" width="12.28515625" style="35" customWidth="1"/>
    <col min="23" max="23" width="14.85546875" style="35" customWidth="1"/>
    <col min="24" max="24" width="12.85546875" style="35" customWidth="1"/>
    <col min="25" max="25" width="17.140625" style="35" customWidth="1"/>
    <col min="26" max="16384" width="9.140625" style="35"/>
  </cols>
  <sheetData>
    <row r="1" spans="2:34" ht="13.5" customHeight="1" x14ac:dyDescent="0.35"/>
    <row r="2" spans="2:34" ht="13.5" customHeight="1" x14ac:dyDescent="0.35"/>
    <row r="3" spans="2:34" ht="36.75" x14ac:dyDescent="0.85">
      <c r="B3" s="1656" t="s">
        <v>1775</v>
      </c>
      <c r="C3" s="1656"/>
      <c r="D3" s="1656"/>
      <c r="E3" s="1656"/>
      <c r="F3" s="1656"/>
      <c r="G3" s="1656"/>
      <c r="H3" s="1656"/>
      <c r="I3" s="1656"/>
      <c r="J3" s="1656"/>
      <c r="K3" s="1656"/>
      <c r="L3" s="1656"/>
      <c r="M3" s="64"/>
      <c r="N3" s="64"/>
      <c r="O3" s="64"/>
      <c r="P3" s="64"/>
      <c r="Q3" s="64"/>
      <c r="R3" s="64"/>
      <c r="S3" s="64"/>
    </row>
    <row r="4" spans="2:34" ht="13.5" customHeight="1" x14ac:dyDescent="0.85">
      <c r="B4" s="316"/>
      <c r="C4" s="316"/>
      <c r="D4" s="364"/>
      <c r="E4" s="364"/>
      <c r="F4" s="364"/>
      <c r="G4" s="364"/>
      <c r="H4" s="364"/>
      <c r="I4" s="364"/>
      <c r="J4" s="364"/>
      <c r="K4" s="364"/>
      <c r="L4" s="364"/>
      <c r="M4" s="77"/>
      <c r="N4" s="77"/>
      <c r="O4" s="77"/>
      <c r="P4" s="77"/>
      <c r="Q4" s="77"/>
      <c r="R4" s="77"/>
      <c r="S4" s="77"/>
    </row>
    <row r="5" spans="2:34" ht="36.75" x14ac:dyDescent="0.85">
      <c r="B5" s="1656" t="s">
        <v>1776</v>
      </c>
      <c r="C5" s="1656"/>
      <c r="D5" s="1656"/>
      <c r="E5" s="1656"/>
      <c r="F5" s="1656"/>
      <c r="G5" s="1656"/>
      <c r="H5" s="1656"/>
      <c r="I5" s="1656"/>
      <c r="J5" s="1656"/>
      <c r="K5" s="1656"/>
      <c r="L5" s="1656"/>
      <c r="M5" s="119"/>
      <c r="N5" s="119"/>
      <c r="O5" s="119"/>
      <c r="P5" s="119"/>
      <c r="Q5" s="119"/>
      <c r="R5" s="119"/>
      <c r="S5" s="119"/>
    </row>
    <row r="6" spans="2:34" ht="9.75" customHeight="1" x14ac:dyDescent="0.35"/>
    <row r="7" spans="2:34" s="267" customFormat="1" ht="22.5" x14ac:dyDescent="0.5">
      <c r="B7" s="1741" t="s">
        <v>773</v>
      </c>
      <c r="C7" s="1741"/>
      <c r="L7" s="120" t="s">
        <v>772</v>
      </c>
    </row>
    <row r="8" spans="2:34" ht="15.75" thickBot="1" x14ac:dyDescent="0.4"/>
    <row r="9" spans="2:34" s="145" customFormat="1" ht="31.5" customHeight="1" thickTop="1" x14ac:dyDescent="0.7">
      <c r="B9" s="1751" t="s">
        <v>212</v>
      </c>
      <c r="C9" s="1752"/>
      <c r="D9" s="1713" t="s">
        <v>333</v>
      </c>
      <c r="E9" s="1714"/>
      <c r="F9" s="367" t="s">
        <v>358</v>
      </c>
      <c r="G9" s="1715" t="s">
        <v>582</v>
      </c>
      <c r="H9" s="1716"/>
      <c r="I9" s="1716"/>
      <c r="J9" s="1716"/>
      <c r="K9" s="1717"/>
      <c r="L9" s="1037" t="s">
        <v>338</v>
      </c>
    </row>
    <row r="10" spans="2:34" s="145" customFormat="1" ht="30.75" customHeight="1" x14ac:dyDescent="0.7">
      <c r="B10" s="1734" t="s">
        <v>211</v>
      </c>
      <c r="C10" s="1722"/>
      <c r="D10" s="1718" t="s">
        <v>162</v>
      </c>
      <c r="E10" s="1719"/>
      <c r="F10" s="1722" t="s">
        <v>185</v>
      </c>
      <c r="G10" s="1038" t="s">
        <v>334</v>
      </c>
      <c r="H10" s="1038" t="s">
        <v>339</v>
      </c>
      <c r="I10" s="368" t="s">
        <v>335</v>
      </c>
      <c r="J10" s="1038" t="s">
        <v>336</v>
      </c>
      <c r="K10" s="368" t="s">
        <v>337</v>
      </c>
      <c r="L10" s="1718" t="s">
        <v>345</v>
      </c>
    </row>
    <row r="11" spans="2:34" s="145" customFormat="1" ht="30.75" x14ac:dyDescent="0.7">
      <c r="B11" s="1735"/>
      <c r="C11" s="1723"/>
      <c r="D11" s="1720"/>
      <c r="E11" s="1721"/>
      <c r="F11" s="1723"/>
      <c r="G11" s="1039" t="s">
        <v>340</v>
      </c>
      <c r="H11" s="1039" t="s">
        <v>341</v>
      </c>
      <c r="I11" s="1039" t="s">
        <v>342</v>
      </c>
      <c r="J11" s="1039" t="s">
        <v>343</v>
      </c>
      <c r="K11" s="1039" t="s">
        <v>344</v>
      </c>
      <c r="L11" s="1720"/>
    </row>
    <row r="12" spans="2:34" s="225" customFormat="1" ht="27.75" customHeight="1" x14ac:dyDescent="0.2">
      <c r="B12" s="1736">
        <v>2016</v>
      </c>
      <c r="C12" s="1737"/>
      <c r="D12" s="1728">
        <v>7.2900158858878891E-2</v>
      </c>
      <c r="E12" s="1729"/>
      <c r="F12" s="1009">
        <v>9</v>
      </c>
      <c r="G12" s="1009">
        <v>7.0252757888537438</v>
      </c>
      <c r="H12" s="1009">
        <v>7.1022839974233962</v>
      </c>
      <c r="I12" s="1009">
        <v>8.0535569542521355</v>
      </c>
      <c r="J12" s="1009">
        <v>10.00310474964351</v>
      </c>
      <c r="K12" s="1009">
        <v>10.612936959599027</v>
      </c>
      <c r="L12" s="1077">
        <v>10</v>
      </c>
      <c r="N12" s="838"/>
      <c r="O12" s="838"/>
      <c r="P12" s="838"/>
      <c r="Q12" s="838"/>
      <c r="R12" s="838"/>
      <c r="S12" s="838"/>
      <c r="T12" s="838"/>
      <c r="U12" s="838"/>
      <c r="V12" s="838"/>
      <c r="W12" s="838"/>
      <c r="X12" s="838"/>
      <c r="Y12" s="838"/>
      <c r="Z12" s="838"/>
      <c r="AA12" s="838"/>
      <c r="AB12" s="838"/>
      <c r="AC12" s="838"/>
      <c r="AD12" s="839"/>
      <c r="AE12" s="839"/>
      <c r="AF12" s="839"/>
      <c r="AG12" s="839"/>
      <c r="AH12" s="839"/>
    </row>
    <row r="13" spans="2:34" s="225" customFormat="1" ht="27.75" customHeight="1" x14ac:dyDescent="0.2">
      <c r="B13" s="1736">
        <v>2017</v>
      </c>
      <c r="C13" s="1737"/>
      <c r="D13" s="1728">
        <v>7.2321524094060355E-2</v>
      </c>
      <c r="E13" s="1729"/>
      <c r="F13" s="1009">
        <v>9.0008017349828133</v>
      </c>
      <c r="G13" s="1009">
        <v>7.0008823268160763</v>
      </c>
      <c r="H13" s="1009">
        <v>7.0002761149098012</v>
      </c>
      <c r="I13" s="1009">
        <v>7.9915037229114203</v>
      </c>
      <c r="J13" s="1009">
        <v>9.998159792909826</v>
      </c>
      <c r="K13" s="1009">
        <v>11.455794163266852</v>
      </c>
      <c r="L13" s="1077">
        <v>10</v>
      </c>
      <c r="N13" s="838"/>
      <c r="O13" s="838"/>
      <c r="P13" s="838"/>
      <c r="Q13" s="838"/>
      <c r="R13" s="838"/>
      <c r="S13" s="838"/>
      <c r="T13" s="838"/>
      <c r="U13" s="838"/>
      <c r="V13" s="838"/>
      <c r="W13" s="838"/>
      <c r="X13" s="838"/>
      <c r="Y13" s="838"/>
      <c r="Z13" s="838"/>
      <c r="AA13" s="838"/>
      <c r="AB13" s="838"/>
      <c r="AC13" s="838"/>
      <c r="AD13" s="839"/>
      <c r="AE13" s="839"/>
      <c r="AF13" s="839"/>
      <c r="AG13" s="839"/>
      <c r="AH13" s="839"/>
    </row>
    <row r="14" spans="2:34" s="225" customFormat="1" ht="27.75" customHeight="1" x14ac:dyDescent="0.2">
      <c r="B14" s="1736">
        <v>2018</v>
      </c>
      <c r="C14" s="1737"/>
      <c r="D14" s="1728">
        <v>7.0412005653589904E-2</v>
      </c>
      <c r="E14" s="1729"/>
      <c r="F14" s="1009">
        <v>8.79231035146117</v>
      </c>
      <c r="G14" s="1009">
        <v>6.9911227069943571</v>
      </c>
      <c r="H14" s="1009">
        <v>7.0078506716027489</v>
      </c>
      <c r="I14" s="1009">
        <v>7.9503406826637635</v>
      </c>
      <c r="J14" s="1009">
        <v>9.9686318668420189</v>
      </c>
      <c r="K14" s="1009">
        <v>11.491669701108513</v>
      </c>
      <c r="L14" s="1077">
        <v>9.98672431312378</v>
      </c>
      <c r="N14" s="838"/>
      <c r="O14" s="838"/>
      <c r="P14" s="838"/>
      <c r="Q14" s="838"/>
      <c r="R14" s="838"/>
      <c r="S14" s="838"/>
      <c r="T14" s="838"/>
      <c r="U14" s="838"/>
      <c r="V14" s="838"/>
      <c r="W14" s="838"/>
      <c r="X14" s="838"/>
      <c r="Y14" s="838"/>
      <c r="Z14" s="838"/>
      <c r="AA14" s="838"/>
      <c r="AB14" s="838"/>
      <c r="AC14" s="838"/>
      <c r="AD14" s="839"/>
      <c r="AE14" s="839"/>
      <c r="AF14" s="839"/>
      <c r="AG14" s="839"/>
      <c r="AH14" s="839"/>
    </row>
    <row r="15" spans="2:34" s="225" customFormat="1" ht="27.75" customHeight="1" x14ac:dyDescent="0.2">
      <c r="B15" s="1736">
        <v>2019</v>
      </c>
      <c r="C15" s="1737"/>
      <c r="D15" s="1728">
        <v>3.7376205503408678E-2</v>
      </c>
      <c r="E15" s="1729"/>
      <c r="F15" s="1009">
        <v>7.8026318716148095</v>
      </c>
      <c r="G15" s="1009">
        <v>6.9944167963184078</v>
      </c>
      <c r="H15" s="1009">
        <v>7.0701748253842247</v>
      </c>
      <c r="I15" s="1009">
        <v>7.5749738307179202</v>
      </c>
      <c r="J15" s="1009">
        <v>8.9491940676532433</v>
      </c>
      <c r="K15" s="1009">
        <v>9.6533548243613723</v>
      </c>
      <c r="L15" s="1077">
        <v>8.9629788939852144</v>
      </c>
      <c r="N15" s="838"/>
      <c r="O15" s="838"/>
      <c r="P15" s="838"/>
      <c r="Q15" s="838"/>
      <c r="R15" s="838"/>
      <c r="S15" s="838"/>
      <c r="T15" s="838"/>
      <c r="U15" s="838"/>
      <c r="V15" s="838"/>
      <c r="W15" s="838"/>
      <c r="X15" s="838"/>
      <c r="Y15" s="838"/>
      <c r="Z15" s="838"/>
      <c r="AA15" s="838"/>
      <c r="AB15" s="838"/>
      <c r="AC15" s="838"/>
      <c r="AD15" s="839"/>
      <c r="AE15" s="839"/>
      <c r="AF15" s="839"/>
      <c r="AG15" s="839"/>
      <c r="AH15" s="839"/>
    </row>
    <row r="16" spans="2:34" s="225" customFormat="1" ht="27.75" customHeight="1" x14ac:dyDescent="0.2">
      <c r="B16" s="1736">
        <v>2020</v>
      </c>
      <c r="C16" s="1737"/>
      <c r="D16" s="1728">
        <v>3.2388054066554303E-2</v>
      </c>
      <c r="E16" s="1729"/>
      <c r="F16" s="1009">
        <v>7.3776586961549064</v>
      </c>
      <c r="G16" s="1009">
        <v>6.9925998593514791</v>
      </c>
      <c r="H16" s="1009">
        <v>7.0494084811629198</v>
      </c>
      <c r="I16" s="1009">
        <v>7.4178148294603412</v>
      </c>
      <c r="J16" s="1009">
        <v>8.1875195170062529</v>
      </c>
      <c r="K16" s="1009">
        <v>8.5207980887269432</v>
      </c>
      <c r="L16" s="1077">
        <v>7.0064830913886569</v>
      </c>
      <c r="N16" s="838"/>
      <c r="O16" s="838"/>
      <c r="P16" s="838"/>
      <c r="Q16" s="838"/>
      <c r="R16" s="838"/>
      <c r="S16" s="838"/>
      <c r="T16" s="838"/>
      <c r="U16" s="838"/>
      <c r="V16" s="838"/>
      <c r="W16" s="838"/>
      <c r="X16" s="838"/>
      <c r="Y16" s="838"/>
      <c r="Z16" s="838"/>
      <c r="AA16" s="838"/>
      <c r="AB16" s="838"/>
      <c r="AC16" s="838"/>
      <c r="AD16" s="839"/>
      <c r="AE16" s="839"/>
      <c r="AF16" s="839"/>
      <c r="AG16" s="839"/>
      <c r="AH16" s="839"/>
    </row>
    <row r="17" spans="2:34" s="225" customFormat="1" ht="27.75" customHeight="1" x14ac:dyDescent="0.2">
      <c r="B17" s="1736">
        <v>2021</v>
      </c>
      <c r="C17" s="1737"/>
      <c r="D17" s="1728">
        <v>0</v>
      </c>
      <c r="E17" s="1729"/>
      <c r="F17" s="1009">
        <v>7.3173673290770624</v>
      </c>
      <c r="G17" s="1009">
        <v>6.9988254086102692</v>
      </c>
      <c r="H17" s="1009">
        <v>7.0617356836441836</v>
      </c>
      <c r="I17" s="1009">
        <v>7.2979448032766498</v>
      </c>
      <c r="J17" s="1009">
        <v>8.100445515585859</v>
      </c>
      <c r="K17" s="1009">
        <v>8.8281835179315671</v>
      </c>
      <c r="L17" s="1049">
        <v>7.008402190177037</v>
      </c>
      <c r="N17" s="838"/>
      <c r="O17" s="838"/>
      <c r="P17" s="838"/>
      <c r="Q17" s="838"/>
      <c r="R17" s="838"/>
      <c r="S17" s="838"/>
      <c r="T17" s="838"/>
      <c r="U17" s="838"/>
      <c r="V17" s="838"/>
      <c r="W17" s="838"/>
      <c r="X17" s="838"/>
      <c r="Y17" s="838"/>
      <c r="Z17" s="838"/>
      <c r="AA17" s="838"/>
      <c r="AB17" s="838"/>
      <c r="AC17" s="838"/>
      <c r="AD17" s="839"/>
      <c r="AE17" s="839"/>
      <c r="AF17" s="839"/>
      <c r="AG17" s="839"/>
      <c r="AH17" s="839"/>
    </row>
    <row r="18" spans="2:34" s="225" customFormat="1" ht="27.75" customHeight="1" x14ac:dyDescent="0.2">
      <c r="B18" s="1740">
        <v>2020</v>
      </c>
      <c r="C18" s="1082" t="s">
        <v>346</v>
      </c>
      <c r="D18" s="1742">
        <v>3.2524694370761414E-2</v>
      </c>
      <c r="E18" s="1743"/>
      <c r="F18" s="1083">
        <v>7.4201011333328113</v>
      </c>
      <c r="G18" s="1083">
        <v>6.9929544317354972</v>
      </c>
      <c r="H18" s="1083">
        <v>7.0510193177954701</v>
      </c>
      <c r="I18" s="1083">
        <v>7.4167529810551027</v>
      </c>
      <c r="J18" s="1083">
        <v>8.2193596004647116</v>
      </c>
      <c r="K18" s="1083">
        <v>8.4197616693252009</v>
      </c>
      <c r="L18" s="1084">
        <v>7.0037228281506287</v>
      </c>
      <c r="N18" s="838"/>
      <c r="O18" s="845"/>
      <c r="P18" s="845"/>
      <c r="Q18" s="845"/>
      <c r="R18" s="845"/>
      <c r="S18" s="845"/>
      <c r="T18" s="845"/>
      <c r="U18" s="845"/>
      <c r="V18" s="845"/>
      <c r="W18" s="840"/>
      <c r="X18" s="839"/>
      <c r="Y18" s="839"/>
      <c r="Z18" s="839"/>
      <c r="AA18" s="839"/>
      <c r="AB18" s="839"/>
      <c r="AC18" s="839"/>
      <c r="AD18" s="839"/>
      <c r="AE18" s="839"/>
      <c r="AF18" s="839"/>
      <c r="AG18" s="839"/>
      <c r="AH18" s="839"/>
    </row>
    <row r="19" spans="2:34" s="225" customFormat="1" ht="27.75" customHeight="1" x14ac:dyDescent="0.2">
      <c r="B19" s="1738"/>
      <c r="C19" s="841" t="s">
        <v>347</v>
      </c>
      <c r="D19" s="1724">
        <v>3.1157069121096125E-2</v>
      </c>
      <c r="E19" s="1725"/>
      <c r="F19" s="842">
        <v>7.4109436791680379</v>
      </c>
      <c r="G19" s="842">
        <v>6.9939243131660556</v>
      </c>
      <c r="H19" s="842">
        <v>7.0541715264992133</v>
      </c>
      <c r="I19" s="842">
        <v>7.4240935841327795</v>
      </c>
      <c r="J19" s="842">
        <v>8.1820812489608734</v>
      </c>
      <c r="K19" s="842">
        <v>8.3749998926710383</v>
      </c>
      <c r="L19" s="1075">
        <v>7.0031551390738951</v>
      </c>
      <c r="N19" s="845"/>
      <c r="O19" s="845"/>
      <c r="P19" s="845"/>
      <c r="Q19" s="845"/>
      <c r="R19" s="845"/>
      <c r="S19" s="845"/>
      <c r="T19" s="845"/>
      <c r="U19" s="845"/>
      <c r="V19" s="845"/>
      <c r="W19" s="840"/>
      <c r="X19" s="839"/>
      <c r="Y19" s="839"/>
      <c r="Z19" s="839"/>
      <c r="AA19" s="839"/>
      <c r="AB19" s="839"/>
      <c r="AC19" s="839"/>
      <c r="AD19" s="839"/>
      <c r="AE19" s="839"/>
      <c r="AF19" s="839"/>
      <c r="AG19" s="839"/>
      <c r="AH19" s="839"/>
    </row>
    <row r="20" spans="2:34" s="225" customFormat="1" ht="27.75" customHeight="1" x14ac:dyDescent="0.2">
      <c r="B20" s="1738"/>
      <c r="C20" s="841" t="s">
        <v>348</v>
      </c>
      <c r="D20" s="1724">
        <v>3.161734484158208E-2</v>
      </c>
      <c r="E20" s="1725"/>
      <c r="F20" s="842">
        <v>7.2293681761635487</v>
      </c>
      <c r="G20" s="842">
        <v>6.9938848497318089</v>
      </c>
      <c r="H20" s="842">
        <v>7.0397016404424351</v>
      </c>
      <c r="I20" s="842">
        <v>7.4290795620287247</v>
      </c>
      <c r="J20" s="842">
        <v>8.1822913890961804</v>
      </c>
      <c r="K20" s="842">
        <v>8.3609283792056672</v>
      </c>
      <c r="L20" s="1075">
        <v>7.0054859181564568</v>
      </c>
      <c r="N20" s="845"/>
      <c r="O20" s="845"/>
      <c r="P20" s="845"/>
      <c r="Q20" s="845"/>
      <c r="R20" s="845"/>
      <c r="S20" s="845"/>
      <c r="T20" s="845"/>
      <c r="U20" s="845"/>
      <c r="V20" s="845"/>
      <c r="W20" s="840"/>
      <c r="X20" s="839"/>
      <c r="Y20" s="839"/>
      <c r="Z20" s="839"/>
      <c r="AA20" s="839"/>
      <c r="AB20" s="839"/>
      <c r="AC20" s="839"/>
      <c r="AD20" s="839"/>
      <c r="AE20" s="839"/>
      <c r="AF20" s="839"/>
      <c r="AG20" s="839"/>
      <c r="AH20" s="839"/>
    </row>
    <row r="21" spans="2:34" s="225" customFormat="1" ht="27.75" customHeight="1" x14ac:dyDescent="0.2">
      <c r="B21" s="1738"/>
      <c r="C21" s="841" t="s">
        <v>349</v>
      </c>
      <c r="D21" s="1724">
        <v>3.3516641505162814E-2</v>
      </c>
      <c r="E21" s="1725"/>
      <c r="F21" s="842">
        <v>7.4133747654362301</v>
      </c>
      <c r="G21" s="842">
        <v>6.9931870085245329</v>
      </c>
      <c r="H21" s="842">
        <v>7.0420317921846403</v>
      </c>
      <c r="I21" s="842">
        <v>7.4161302100493529</v>
      </c>
      <c r="J21" s="842">
        <v>8.1867994211968629</v>
      </c>
      <c r="K21" s="842">
        <v>8.3485508095474366</v>
      </c>
      <c r="L21" s="1075">
        <v>7.0066265417231248</v>
      </c>
      <c r="N21" s="845"/>
      <c r="O21" s="845"/>
      <c r="P21" s="845"/>
      <c r="Q21" s="845"/>
      <c r="R21" s="845"/>
      <c r="S21" s="845"/>
      <c r="T21" s="845"/>
      <c r="U21" s="845"/>
      <c r="V21" s="845"/>
      <c r="W21" s="840"/>
      <c r="X21" s="839"/>
      <c r="Y21" s="839"/>
      <c r="Z21" s="839"/>
      <c r="AA21" s="839"/>
      <c r="AB21" s="839"/>
      <c r="AC21" s="839"/>
      <c r="AD21" s="839"/>
      <c r="AE21" s="839"/>
      <c r="AF21" s="839"/>
      <c r="AG21" s="839"/>
      <c r="AH21" s="839"/>
    </row>
    <row r="22" spans="2:34" s="225" customFormat="1" ht="27.75" customHeight="1" x14ac:dyDescent="0.2">
      <c r="B22" s="1738"/>
      <c r="C22" s="841" t="s">
        <v>350</v>
      </c>
      <c r="D22" s="1724">
        <v>3.2470048948106914E-2</v>
      </c>
      <c r="E22" s="1725"/>
      <c r="F22" s="842">
        <v>7.4131848264888625</v>
      </c>
      <c r="G22" s="842">
        <v>6.9924314655179369</v>
      </c>
      <c r="H22" s="842">
        <v>7.0380840231204456</v>
      </c>
      <c r="I22" s="842">
        <v>7.4148623255021207</v>
      </c>
      <c r="J22" s="842">
        <v>8.1955873036415863</v>
      </c>
      <c r="K22" s="842">
        <v>8.3589657271200242</v>
      </c>
      <c r="L22" s="1075">
        <v>7.0065065596861809</v>
      </c>
      <c r="N22" s="845"/>
      <c r="O22" s="845"/>
      <c r="P22" s="845"/>
      <c r="Q22" s="845"/>
      <c r="R22" s="845"/>
      <c r="S22" s="845"/>
      <c r="T22" s="845"/>
      <c r="U22" s="845"/>
      <c r="V22" s="845"/>
      <c r="W22" s="840"/>
      <c r="X22" s="839"/>
      <c r="Y22" s="839"/>
      <c r="Z22" s="839"/>
      <c r="AA22" s="839"/>
      <c r="AB22" s="839"/>
      <c r="AC22" s="839"/>
      <c r="AD22" s="839"/>
      <c r="AE22" s="839"/>
      <c r="AF22" s="839"/>
      <c r="AG22" s="839"/>
      <c r="AH22" s="839"/>
    </row>
    <row r="23" spans="2:34" s="225" customFormat="1" ht="27.75" customHeight="1" x14ac:dyDescent="0.2">
      <c r="B23" s="1738"/>
      <c r="C23" s="841" t="s">
        <v>351</v>
      </c>
      <c r="D23" s="1724">
        <v>3.1250355584022123E-2</v>
      </c>
      <c r="E23" s="1725"/>
      <c r="F23" s="842">
        <v>7.4159396600704532</v>
      </c>
      <c r="G23" s="842">
        <v>6.9926248023515436</v>
      </c>
      <c r="H23" s="842">
        <v>7.0525162958616248</v>
      </c>
      <c r="I23" s="842">
        <v>7.4154109820297842</v>
      </c>
      <c r="J23" s="842">
        <v>8.1972265309383978</v>
      </c>
      <c r="K23" s="842">
        <v>8.5264774372775936</v>
      </c>
      <c r="L23" s="1075">
        <v>7.0069700779164776</v>
      </c>
      <c r="N23" s="845"/>
      <c r="O23" s="845"/>
      <c r="P23" s="845"/>
      <c r="Q23" s="845"/>
      <c r="R23" s="845"/>
      <c r="S23" s="845"/>
      <c r="T23" s="845"/>
      <c r="U23" s="845"/>
      <c r="V23" s="845"/>
      <c r="W23" s="840"/>
      <c r="X23" s="839"/>
      <c r="Y23" s="839"/>
      <c r="Z23" s="839"/>
      <c r="AA23" s="839"/>
      <c r="AB23" s="839"/>
      <c r="AC23" s="839"/>
      <c r="AD23" s="839"/>
      <c r="AE23" s="839"/>
      <c r="AF23" s="839"/>
      <c r="AG23" s="839"/>
      <c r="AH23" s="839"/>
    </row>
    <row r="24" spans="2:34" s="225" customFormat="1" ht="27.75" customHeight="1" x14ac:dyDescent="0.2">
      <c r="B24" s="1738"/>
      <c r="C24" s="841" t="s">
        <v>352</v>
      </c>
      <c r="D24" s="1724">
        <v>3.1442621905755599E-2</v>
      </c>
      <c r="E24" s="1725"/>
      <c r="F24" s="842">
        <v>7.4213432378551474</v>
      </c>
      <c r="G24" s="842">
        <v>6.9921292451689334</v>
      </c>
      <c r="H24" s="842">
        <v>7.0471532382845981</v>
      </c>
      <c r="I24" s="842">
        <v>7.4194253307999256</v>
      </c>
      <c r="J24" s="842">
        <v>8.1919351135483502</v>
      </c>
      <c r="K24" s="842">
        <v>8.5559733493861589</v>
      </c>
      <c r="L24" s="1075">
        <v>7.0068663227913497</v>
      </c>
      <c r="N24" s="845"/>
      <c r="O24" s="845"/>
      <c r="P24" s="845"/>
      <c r="Q24" s="845"/>
      <c r="R24" s="845"/>
      <c r="S24" s="845"/>
      <c r="T24" s="845"/>
      <c r="U24" s="845"/>
      <c r="V24" s="845"/>
      <c r="W24" s="840"/>
      <c r="X24" s="839"/>
      <c r="Y24" s="839"/>
      <c r="Z24" s="839"/>
      <c r="AA24" s="839"/>
      <c r="AB24" s="839"/>
      <c r="AC24" s="839"/>
      <c r="AD24" s="839"/>
      <c r="AE24" s="839"/>
      <c r="AF24" s="839"/>
      <c r="AG24" s="839"/>
      <c r="AH24" s="839"/>
    </row>
    <row r="25" spans="2:34" s="225" customFormat="1" ht="27.75" customHeight="1" x14ac:dyDescent="0.2">
      <c r="B25" s="1738"/>
      <c r="C25" s="841" t="s">
        <v>353</v>
      </c>
      <c r="D25" s="1724">
        <v>3.0199854386037943E-2</v>
      </c>
      <c r="E25" s="1725"/>
      <c r="F25" s="842">
        <v>7.3524014175666244</v>
      </c>
      <c r="G25" s="842">
        <v>6.9916547437107734</v>
      </c>
      <c r="H25" s="842">
        <v>7.0394715259836804</v>
      </c>
      <c r="I25" s="842">
        <v>7.4221411567702438</v>
      </c>
      <c r="J25" s="842">
        <v>8.1784104897853336</v>
      </c>
      <c r="K25" s="842">
        <v>8.5425897101182056</v>
      </c>
      <c r="L25" s="1075">
        <v>7.006644592537727</v>
      </c>
      <c r="N25" s="845"/>
      <c r="O25" s="845"/>
      <c r="P25" s="845"/>
      <c r="Q25" s="845"/>
      <c r="R25" s="845"/>
      <c r="S25" s="845"/>
      <c r="T25" s="845"/>
      <c r="U25" s="845"/>
      <c r="V25" s="845"/>
      <c r="W25" s="840"/>
      <c r="X25" s="839"/>
      <c r="Y25" s="839"/>
      <c r="Z25" s="839"/>
      <c r="AA25" s="839"/>
      <c r="AB25" s="839"/>
      <c r="AC25" s="839"/>
      <c r="AD25" s="839"/>
      <c r="AE25" s="839"/>
      <c r="AF25" s="839"/>
      <c r="AG25" s="839"/>
      <c r="AH25" s="839"/>
    </row>
    <row r="26" spans="2:34" s="225" customFormat="1" ht="27.75" customHeight="1" x14ac:dyDescent="0.2">
      <c r="B26" s="1738"/>
      <c r="C26" s="841" t="s">
        <v>354</v>
      </c>
      <c r="D26" s="1724">
        <v>3.4088164985847318E-2</v>
      </c>
      <c r="E26" s="1725"/>
      <c r="F26" s="842">
        <v>7.3641780558271694</v>
      </c>
      <c r="G26" s="842">
        <v>6.9928330514121129</v>
      </c>
      <c r="H26" s="842">
        <v>7.0487460842575764</v>
      </c>
      <c r="I26" s="842">
        <v>7.4161353931172362</v>
      </c>
      <c r="J26" s="842">
        <v>8.1823055652371224</v>
      </c>
      <c r="K26" s="842">
        <v>8.5384165004142289</v>
      </c>
      <c r="L26" s="1075">
        <v>7.0078055276470765</v>
      </c>
      <c r="N26" s="845"/>
      <c r="O26" s="845"/>
      <c r="P26" s="845"/>
      <c r="Q26" s="845"/>
      <c r="R26" s="845"/>
      <c r="S26" s="845"/>
      <c r="T26" s="845"/>
      <c r="U26" s="845"/>
      <c r="V26" s="845"/>
      <c r="W26" s="840"/>
      <c r="X26" s="839"/>
      <c r="Y26" s="839"/>
      <c r="Z26" s="839"/>
      <c r="AA26" s="839"/>
      <c r="AB26" s="839"/>
      <c r="AC26" s="839"/>
      <c r="AD26" s="839"/>
      <c r="AE26" s="839"/>
      <c r="AF26" s="839"/>
      <c r="AG26" s="839"/>
      <c r="AH26" s="839"/>
    </row>
    <row r="27" spans="2:34" s="225" customFormat="1" ht="27.75" customHeight="1" x14ac:dyDescent="0.2">
      <c r="B27" s="1738"/>
      <c r="C27" s="841" t="s">
        <v>355</v>
      </c>
      <c r="D27" s="1724">
        <v>3.3993067940940508E-2</v>
      </c>
      <c r="E27" s="1725"/>
      <c r="F27" s="842">
        <v>7.36490801944836</v>
      </c>
      <c r="G27" s="842">
        <v>6.9924263829364603</v>
      </c>
      <c r="H27" s="842">
        <v>7.0527596882173</v>
      </c>
      <c r="I27" s="842">
        <v>7.4226240303501836</v>
      </c>
      <c r="J27" s="842">
        <v>8.1871417112217326</v>
      </c>
      <c r="K27" s="842">
        <v>9.1269270217830982</v>
      </c>
      <c r="L27" s="1075">
        <v>7.0071775459021861</v>
      </c>
      <c r="N27" s="845"/>
      <c r="O27" s="845"/>
      <c r="P27" s="845"/>
      <c r="Q27" s="845"/>
      <c r="R27" s="845"/>
      <c r="S27" s="845"/>
      <c r="T27" s="845"/>
      <c r="U27" s="845"/>
      <c r="V27" s="845"/>
      <c r="W27" s="840"/>
      <c r="X27" s="839"/>
      <c r="Y27" s="839"/>
      <c r="Z27" s="839"/>
      <c r="AA27" s="839"/>
      <c r="AB27" s="839"/>
      <c r="AC27" s="839"/>
      <c r="AD27" s="839"/>
      <c r="AE27" s="839"/>
      <c r="AF27" s="839"/>
      <c r="AG27" s="839"/>
      <c r="AH27" s="839"/>
    </row>
    <row r="28" spans="2:34" s="225" customFormat="1" ht="27.75" customHeight="1" x14ac:dyDescent="0.2">
      <c r="B28" s="1738"/>
      <c r="C28" s="841" t="s">
        <v>356</v>
      </c>
      <c r="D28" s="1724">
        <v>3.4796366069368034E-2</v>
      </c>
      <c r="E28" s="1725"/>
      <c r="F28" s="842">
        <v>7.3650546346136156</v>
      </c>
      <c r="G28" s="842">
        <v>6.9924514219449829</v>
      </c>
      <c r="H28" s="842">
        <v>7.065488607187417</v>
      </c>
      <c r="I28" s="842">
        <v>7.4275288923183709</v>
      </c>
      <c r="J28" s="842">
        <v>8.1863433853373433</v>
      </c>
      <c r="K28" s="842">
        <v>8.5243280042025518</v>
      </c>
      <c r="L28" s="1075">
        <v>7.0083347919673455</v>
      </c>
      <c r="N28" s="845"/>
      <c r="O28" s="845"/>
      <c r="P28" s="845"/>
      <c r="Q28" s="845"/>
      <c r="R28" s="845"/>
      <c r="S28" s="845"/>
      <c r="T28" s="845"/>
      <c r="U28" s="845"/>
      <c r="V28" s="845"/>
      <c r="W28" s="840"/>
      <c r="X28" s="839"/>
      <c r="Y28" s="839"/>
      <c r="Z28" s="839"/>
      <c r="AA28" s="839"/>
      <c r="AB28" s="839"/>
      <c r="AC28" s="839"/>
      <c r="AD28" s="839"/>
      <c r="AE28" s="839"/>
      <c r="AF28" s="839"/>
      <c r="AG28" s="839"/>
      <c r="AH28" s="839"/>
    </row>
    <row r="29" spans="2:34" s="225" customFormat="1" ht="27.75" customHeight="1" x14ac:dyDescent="0.2">
      <c r="B29" s="1739"/>
      <c r="C29" s="846" t="s">
        <v>357</v>
      </c>
      <c r="D29" s="1726">
        <v>3.1600419139971074E-2</v>
      </c>
      <c r="E29" s="1727"/>
      <c r="F29" s="847">
        <v>7.361106747888015</v>
      </c>
      <c r="G29" s="847">
        <v>6.9906965960171235</v>
      </c>
      <c r="H29" s="847">
        <v>7.0617580341206256</v>
      </c>
      <c r="I29" s="847">
        <v>7.3895935053702875</v>
      </c>
      <c r="J29" s="847">
        <v>8.160752444646528</v>
      </c>
      <c r="K29" s="847">
        <v>8.5716585636721181</v>
      </c>
      <c r="L29" s="1076">
        <v>7.00850125111144</v>
      </c>
      <c r="N29" s="845"/>
      <c r="O29" s="845"/>
      <c r="P29" s="845"/>
      <c r="Q29" s="845"/>
      <c r="R29" s="845"/>
      <c r="S29" s="845"/>
      <c r="T29" s="845"/>
      <c r="U29" s="845"/>
      <c r="V29" s="845"/>
      <c r="W29" s="840"/>
      <c r="X29" s="839"/>
      <c r="Y29" s="839"/>
      <c r="Z29" s="839"/>
      <c r="AA29" s="839"/>
      <c r="AB29" s="839"/>
      <c r="AC29" s="839"/>
      <c r="AD29" s="839"/>
      <c r="AE29" s="839"/>
      <c r="AF29" s="839"/>
      <c r="AG29" s="839"/>
      <c r="AH29" s="839"/>
    </row>
    <row r="30" spans="2:34" s="225" customFormat="1" ht="27.75" customHeight="1" x14ac:dyDescent="0.2">
      <c r="B30" s="1738">
        <v>2021</v>
      </c>
      <c r="C30" s="841" t="s">
        <v>346</v>
      </c>
      <c r="D30" s="1724">
        <v>0</v>
      </c>
      <c r="E30" s="1725"/>
      <c r="F30" s="842">
        <v>7.3659104878530082</v>
      </c>
      <c r="G30" s="842">
        <v>6.9908102550621702</v>
      </c>
      <c r="H30" s="842">
        <v>7.040816451805969</v>
      </c>
      <c r="I30" s="842">
        <v>7.3604739576165814</v>
      </c>
      <c r="J30" s="842">
        <v>8.1315498861243487</v>
      </c>
      <c r="K30" s="842">
        <v>8.6559230426729616</v>
      </c>
      <c r="L30" s="1048">
        <v>7.0084539646547874</v>
      </c>
      <c r="N30" s="845"/>
      <c r="O30" s="845"/>
      <c r="P30" s="845"/>
      <c r="Q30" s="845"/>
      <c r="R30" s="845"/>
      <c r="S30" s="845"/>
      <c r="T30" s="845"/>
      <c r="U30" s="845"/>
      <c r="V30" s="845"/>
      <c r="W30" s="840"/>
      <c r="X30" s="839"/>
      <c r="Y30" s="839"/>
      <c r="Z30" s="839"/>
      <c r="AA30" s="839"/>
      <c r="AB30" s="839"/>
      <c r="AC30" s="839"/>
      <c r="AD30" s="839"/>
      <c r="AE30" s="839"/>
      <c r="AF30" s="839"/>
      <c r="AG30" s="839"/>
      <c r="AH30" s="839"/>
    </row>
    <row r="31" spans="2:34" s="225" customFormat="1" ht="27.75" customHeight="1" x14ac:dyDescent="0.2">
      <c r="B31" s="1738"/>
      <c r="C31" s="841" t="s">
        <v>347</v>
      </c>
      <c r="D31" s="1724">
        <v>0</v>
      </c>
      <c r="E31" s="1725"/>
      <c r="F31" s="842">
        <v>7.3040148905698379</v>
      </c>
      <c r="G31" s="842">
        <v>6.9913797451624724</v>
      </c>
      <c r="H31" s="842">
        <v>7.0400298666917767</v>
      </c>
      <c r="I31" s="842">
        <v>7.3464954409912728</v>
      </c>
      <c r="J31" s="842">
        <v>8.1190211578040454</v>
      </c>
      <c r="K31" s="842">
        <v>8.6886668433906848</v>
      </c>
      <c r="L31" s="1048">
        <v>7.0076354810208823</v>
      </c>
      <c r="N31" s="845"/>
      <c r="O31" s="845"/>
      <c r="P31" s="845"/>
      <c r="Q31" s="845"/>
      <c r="R31" s="845"/>
      <c r="S31" s="845"/>
      <c r="T31" s="845"/>
      <c r="U31" s="845"/>
      <c r="V31" s="845"/>
      <c r="W31" s="840"/>
      <c r="X31" s="839"/>
      <c r="Y31" s="839"/>
      <c r="Z31" s="839"/>
      <c r="AA31" s="839"/>
      <c r="AB31" s="839"/>
      <c r="AC31" s="839"/>
      <c r="AD31" s="839"/>
      <c r="AE31" s="839"/>
      <c r="AF31" s="839"/>
      <c r="AG31" s="839"/>
      <c r="AH31" s="839"/>
    </row>
    <row r="32" spans="2:34" s="225" customFormat="1" ht="27.75" customHeight="1" x14ac:dyDescent="0.2">
      <c r="B32" s="1738"/>
      <c r="C32" s="841" t="s">
        <v>348</v>
      </c>
      <c r="D32" s="1724">
        <v>0</v>
      </c>
      <c r="E32" s="1725"/>
      <c r="F32" s="842">
        <v>7.3109133915590849</v>
      </c>
      <c r="G32" s="842">
        <v>6.9904998305891937</v>
      </c>
      <c r="H32" s="842">
        <v>7.0335054209969199</v>
      </c>
      <c r="I32" s="842">
        <v>7.3367838141741011</v>
      </c>
      <c r="J32" s="842">
        <v>8.1092323739846393</v>
      </c>
      <c r="K32" s="842">
        <v>8.7240383795667977</v>
      </c>
      <c r="L32" s="1048">
        <v>7.007679673050311</v>
      </c>
      <c r="N32" s="845"/>
      <c r="O32" s="845"/>
      <c r="P32" s="845"/>
      <c r="Q32" s="845"/>
      <c r="R32" s="845"/>
      <c r="S32" s="845"/>
      <c r="T32" s="845"/>
      <c r="U32" s="845"/>
      <c r="V32" s="845"/>
      <c r="W32" s="840"/>
      <c r="X32" s="839"/>
      <c r="Y32" s="839"/>
      <c r="Z32" s="839"/>
      <c r="AA32" s="839"/>
      <c r="AB32" s="839"/>
      <c r="AC32" s="839"/>
      <c r="AD32" s="839"/>
      <c r="AE32" s="839"/>
      <c r="AF32" s="839"/>
      <c r="AG32" s="839"/>
      <c r="AH32" s="839"/>
    </row>
    <row r="33" spans="2:34" s="225" customFormat="1" ht="27.75" customHeight="1" x14ac:dyDescent="0.2">
      <c r="B33" s="1738"/>
      <c r="C33" s="841" t="s">
        <v>349</v>
      </c>
      <c r="D33" s="1724">
        <v>0</v>
      </c>
      <c r="E33" s="1725"/>
      <c r="F33" s="842">
        <v>7.3120249149913192</v>
      </c>
      <c r="G33" s="842">
        <v>7.0025462859497649</v>
      </c>
      <c r="H33" s="842">
        <v>7.0766815495986792</v>
      </c>
      <c r="I33" s="842">
        <v>7.3222904967640767</v>
      </c>
      <c r="J33" s="842">
        <v>8.0997013338215194</v>
      </c>
      <c r="K33" s="842">
        <v>8.7760189049345136</v>
      </c>
      <c r="L33" s="1048">
        <v>7.007501440790219</v>
      </c>
      <c r="N33" s="845"/>
      <c r="O33" s="845"/>
      <c r="P33" s="845"/>
      <c r="Q33" s="845"/>
      <c r="R33" s="845"/>
      <c r="S33" s="845"/>
      <c r="T33" s="845"/>
      <c r="U33" s="845"/>
      <c r="V33" s="845"/>
      <c r="W33" s="840"/>
      <c r="X33" s="839"/>
      <c r="Y33" s="839"/>
      <c r="Z33" s="839"/>
      <c r="AA33" s="839"/>
      <c r="AB33" s="839"/>
      <c r="AC33" s="839"/>
      <c r="AD33" s="839"/>
      <c r="AE33" s="839"/>
      <c r="AF33" s="839"/>
      <c r="AG33" s="839"/>
      <c r="AH33" s="839"/>
    </row>
    <row r="34" spans="2:34" s="225" customFormat="1" ht="27.75" customHeight="1" x14ac:dyDescent="0.2">
      <c r="B34" s="1738"/>
      <c r="C34" s="841" t="s">
        <v>350</v>
      </c>
      <c r="D34" s="1724">
        <v>0</v>
      </c>
      <c r="E34" s="1725"/>
      <c r="F34" s="842">
        <v>7.3117964214844333</v>
      </c>
      <c r="G34" s="842">
        <v>6.9904209104146213</v>
      </c>
      <c r="H34" s="842">
        <v>7.0599191580794196</v>
      </c>
      <c r="I34" s="842">
        <v>7.2687995672443053</v>
      </c>
      <c r="J34" s="842">
        <v>8.1015119930957358</v>
      </c>
      <c r="K34" s="842">
        <v>8.8028725783811907</v>
      </c>
      <c r="L34" s="1048">
        <v>7.0083546042373799</v>
      </c>
      <c r="N34" s="845"/>
      <c r="O34" s="845"/>
      <c r="P34" s="845"/>
      <c r="Q34" s="845"/>
      <c r="R34" s="845"/>
      <c r="S34" s="845"/>
      <c r="T34" s="845"/>
      <c r="U34" s="845"/>
      <c r="V34" s="845"/>
      <c r="W34" s="840"/>
      <c r="X34" s="839"/>
      <c r="Y34" s="839"/>
      <c r="Z34" s="839"/>
      <c r="AA34" s="839"/>
      <c r="AB34" s="839"/>
      <c r="AC34" s="839"/>
      <c r="AD34" s="839"/>
      <c r="AE34" s="839"/>
      <c r="AF34" s="839"/>
      <c r="AG34" s="839"/>
      <c r="AH34" s="839"/>
    </row>
    <row r="35" spans="2:34" s="225" customFormat="1" ht="27.75" customHeight="1" x14ac:dyDescent="0.2">
      <c r="B35" s="1738"/>
      <c r="C35" s="841" t="s">
        <v>351</v>
      </c>
      <c r="D35" s="1724">
        <v>0</v>
      </c>
      <c r="E35" s="1725"/>
      <c r="F35" s="842">
        <v>7.3126113249500984</v>
      </c>
      <c r="G35" s="842">
        <v>6.9928773096995283</v>
      </c>
      <c r="H35" s="842">
        <v>7.0710232604936403</v>
      </c>
      <c r="I35" s="842">
        <v>7.2699989971322907</v>
      </c>
      <c r="J35" s="842">
        <v>8.1512699086182874</v>
      </c>
      <c r="K35" s="842">
        <v>8.6257692809595437</v>
      </c>
      <c r="L35" s="1048">
        <v>7.0077767408315523</v>
      </c>
      <c r="N35" s="845"/>
      <c r="O35" s="845"/>
      <c r="P35" s="845"/>
      <c r="Q35" s="845"/>
      <c r="R35" s="845"/>
      <c r="S35" s="845"/>
      <c r="T35" s="845"/>
      <c r="U35" s="845"/>
      <c r="V35" s="845"/>
      <c r="W35" s="840"/>
      <c r="X35" s="839"/>
      <c r="Y35" s="839"/>
      <c r="Z35" s="839"/>
      <c r="AA35" s="839"/>
      <c r="AB35" s="839"/>
      <c r="AC35" s="839"/>
      <c r="AD35" s="839"/>
      <c r="AE35" s="839"/>
      <c r="AF35" s="839"/>
      <c r="AG35" s="839"/>
      <c r="AH35" s="839"/>
    </row>
    <row r="36" spans="2:34" s="225" customFormat="1" ht="27.75" customHeight="1" x14ac:dyDescent="0.2">
      <c r="B36" s="1738"/>
      <c r="C36" s="841" t="s">
        <v>352</v>
      </c>
      <c r="D36" s="1724">
        <v>0</v>
      </c>
      <c r="E36" s="1725"/>
      <c r="F36" s="842">
        <v>7.3123459494655734</v>
      </c>
      <c r="G36" s="842">
        <v>6.991391717471342</v>
      </c>
      <c r="H36" s="842">
        <v>7.0592082498258986</v>
      </c>
      <c r="I36" s="842">
        <v>7.2741573130687947</v>
      </c>
      <c r="J36" s="842">
        <v>8.098676766308829</v>
      </c>
      <c r="K36" s="842">
        <v>8.904060958840315</v>
      </c>
      <c r="L36" s="1048">
        <v>7.0076479015869166</v>
      </c>
      <c r="N36" s="845"/>
      <c r="O36" s="845"/>
      <c r="P36" s="845"/>
      <c r="Q36" s="845"/>
      <c r="R36" s="845"/>
      <c r="S36" s="845"/>
      <c r="T36" s="845"/>
      <c r="U36" s="845"/>
      <c r="V36" s="845"/>
      <c r="W36" s="840"/>
      <c r="X36" s="839"/>
      <c r="Y36" s="839"/>
      <c r="Z36" s="839"/>
      <c r="AA36" s="839"/>
      <c r="AB36" s="839"/>
      <c r="AC36" s="839"/>
      <c r="AD36" s="839"/>
      <c r="AE36" s="839"/>
      <c r="AF36" s="839"/>
      <c r="AG36" s="839"/>
      <c r="AH36" s="839"/>
    </row>
    <row r="37" spans="2:34" s="225" customFormat="1" ht="27.75" customHeight="1" x14ac:dyDescent="0.2">
      <c r="B37" s="1738"/>
      <c r="C37" s="841" t="s">
        <v>353</v>
      </c>
      <c r="D37" s="1724">
        <v>0</v>
      </c>
      <c r="E37" s="1725"/>
      <c r="F37" s="842">
        <v>7.3099339853845384</v>
      </c>
      <c r="G37" s="842">
        <v>6.9913530870087293</v>
      </c>
      <c r="H37" s="842">
        <v>7.0486414279616678</v>
      </c>
      <c r="I37" s="842">
        <v>7.2673616609242719</v>
      </c>
      <c r="J37" s="842">
        <v>8.0851790617018757</v>
      </c>
      <c r="K37" s="842">
        <v>8.950045571157057</v>
      </c>
      <c r="L37" s="1048">
        <v>7.0091634146504695</v>
      </c>
      <c r="N37" s="845"/>
      <c r="O37" s="845"/>
      <c r="P37" s="845"/>
      <c r="Q37" s="845"/>
      <c r="R37" s="845"/>
      <c r="S37" s="845"/>
      <c r="T37" s="845"/>
      <c r="U37" s="845"/>
      <c r="V37" s="845"/>
      <c r="W37" s="840"/>
      <c r="X37" s="839"/>
      <c r="Y37" s="839"/>
      <c r="Z37" s="839"/>
      <c r="AA37" s="839"/>
      <c r="AB37" s="839"/>
      <c r="AC37" s="839"/>
      <c r="AD37" s="839"/>
      <c r="AE37" s="839"/>
      <c r="AF37" s="839"/>
      <c r="AG37" s="839"/>
      <c r="AH37" s="839"/>
    </row>
    <row r="38" spans="2:34" s="225" customFormat="1" ht="27.75" customHeight="1" x14ac:dyDescent="0.2">
      <c r="B38" s="1738"/>
      <c r="C38" s="841" t="s">
        <v>354</v>
      </c>
      <c r="D38" s="1724">
        <v>0</v>
      </c>
      <c r="E38" s="1725"/>
      <c r="F38" s="842">
        <v>7.311852416586774</v>
      </c>
      <c r="G38" s="842">
        <v>7.0006138688653712</v>
      </c>
      <c r="H38" s="842">
        <v>7.0556113547874819</v>
      </c>
      <c r="I38" s="842">
        <v>7.2672410570566264</v>
      </c>
      <c r="J38" s="842">
        <v>8.0754176294171316</v>
      </c>
      <c r="K38" s="842">
        <v>8.971140589642939</v>
      </c>
      <c r="L38" s="1048">
        <v>7.0091693229540297</v>
      </c>
      <c r="N38" s="845"/>
      <c r="O38" s="845"/>
      <c r="P38" s="845"/>
      <c r="Q38" s="845"/>
      <c r="R38" s="845"/>
      <c r="S38" s="845"/>
      <c r="T38" s="845"/>
      <c r="U38" s="845"/>
      <c r="V38" s="845"/>
      <c r="W38" s="840"/>
      <c r="X38" s="839"/>
      <c r="Y38" s="839"/>
      <c r="Z38" s="839"/>
      <c r="AA38" s="839"/>
      <c r="AB38" s="839"/>
      <c r="AC38" s="839"/>
      <c r="AD38" s="839"/>
      <c r="AE38" s="839"/>
      <c r="AF38" s="839"/>
      <c r="AG38" s="839"/>
      <c r="AH38" s="839"/>
    </row>
    <row r="39" spans="2:34" s="225" customFormat="1" ht="27.75" customHeight="1" x14ac:dyDescent="0.2">
      <c r="B39" s="1738"/>
      <c r="C39" s="841" t="s">
        <v>355</v>
      </c>
      <c r="D39" s="1724">
        <v>0</v>
      </c>
      <c r="E39" s="1725"/>
      <c r="F39" s="842">
        <v>7.3182992625091261</v>
      </c>
      <c r="G39" s="842">
        <v>6.9921218060188597</v>
      </c>
      <c r="H39" s="842">
        <v>7.0997095489640687</v>
      </c>
      <c r="I39" s="842">
        <v>7.2743771282248515</v>
      </c>
      <c r="J39" s="842">
        <v>8.0669764906485586</v>
      </c>
      <c r="K39" s="842">
        <v>8.9887139066564394</v>
      </c>
      <c r="L39" s="1048">
        <v>7.0091106430876486</v>
      </c>
      <c r="N39" s="845"/>
      <c r="O39" s="845"/>
      <c r="P39" s="845"/>
      <c r="Q39" s="845"/>
      <c r="R39" s="845"/>
      <c r="S39" s="845"/>
      <c r="T39" s="845"/>
      <c r="U39" s="845"/>
      <c r="V39" s="845"/>
      <c r="W39" s="840"/>
      <c r="X39" s="839"/>
      <c r="Y39" s="839"/>
      <c r="Z39" s="839"/>
      <c r="AA39" s="839"/>
      <c r="AB39" s="839"/>
      <c r="AC39" s="839"/>
      <c r="AD39" s="839"/>
      <c r="AE39" s="839"/>
      <c r="AF39" s="839"/>
      <c r="AG39" s="839"/>
      <c r="AH39" s="839"/>
    </row>
    <row r="40" spans="2:34" s="225" customFormat="1" ht="27.75" customHeight="1" x14ac:dyDescent="0.2">
      <c r="B40" s="1738"/>
      <c r="C40" s="841" t="s">
        <v>356</v>
      </c>
      <c r="D40" s="1724">
        <v>0</v>
      </c>
      <c r="E40" s="1725"/>
      <c r="F40" s="842">
        <v>7.3214533149925556</v>
      </c>
      <c r="G40" s="842">
        <v>7.0009197771862572</v>
      </c>
      <c r="H40" s="842">
        <v>7.0623740818790344</v>
      </c>
      <c r="I40" s="842">
        <v>7.2748672072102742</v>
      </c>
      <c r="J40" s="842">
        <v>8.0680641760856506</v>
      </c>
      <c r="K40" s="842">
        <v>8.9481176274858498</v>
      </c>
      <c r="L40" s="1048">
        <v>7.009056470495838</v>
      </c>
      <c r="N40" s="845"/>
      <c r="O40" s="845"/>
      <c r="P40" s="845"/>
      <c r="Q40" s="845"/>
      <c r="R40" s="845"/>
      <c r="S40" s="845"/>
      <c r="T40" s="845"/>
      <c r="U40" s="845"/>
      <c r="V40" s="845"/>
      <c r="W40" s="840"/>
      <c r="X40" s="839"/>
      <c r="Y40" s="839"/>
      <c r="Z40" s="839"/>
      <c r="AA40" s="839"/>
      <c r="AB40" s="839"/>
      <c r="AC40" s="839"/>
      <c r="AD40" s="839"/>
      <c r="AE40" s="839"/>
      <c r="AF40" s="839"/>
      <c r="AG40" s="839"/>
      <c r="AH40" s="839"/>
    </row>
    <row r="41" spans="2:34" s="225" customFormat="1" ht="27.75" customHeight="1" thickBot="1" x14ac:dyDescent="0.25">
      <c r="B41" s="1739"/>
      <c r="C41" s="846" t="s">
        <v>357</v>
      </c>
      <c r="D41" s="1730">
        <v>0</v>
      </c>
      <c r="E41" s="1731"/>
      <c r="F41" s="1011">
        <v>7.3172515885784035</v>
      </c>
      <c r="G41" s="1011">
        <v>7.0509703098949164</v>
      </c>
      <c r="H41" s="1011">
        <v>7.0933078326456469</v>
      </c>
      <c r="I41" s="1011">
        <v>7.3124909989123434</v>
      </c>
      <c r="J41" s="1011">
        <v>8.098745409419692</v>
      </c>
      <c r="K41" s="1011">
        <v>8.9028345314905142</v>
      </c>
      <c r="L41" s="1050">
        <v>7.0092766247644267</v>
      </c>
      <c r="N41" s="845"/>
      <c r="O41" s="845"/>
      <c r="P41" s="845"/>
      <c r="Q41" s="845"/>
      <c r="R41" s="845"/>
      <c r="S41" s="845"/>
      <c r="T41" s="845"/>
      <c r="U41" s="845"/>
      <c r="V41" s="845"/>
      <c r="W41" s="840"/>
      <c r="X41" s="839"/>
      <c r="Y41" s="839"/>
      <c r="Z41" s="839"/>
      <c r="AA41" s="839"/>
      <c r="AB41" s="839"/>
      <c r="AC41" s="839"/>
      <c r="AD41" s="839"/>
      <c r="AE41" s="839"/>
      <c r="AF41" s="839"/>
      <c r="AG41" s="839"/>
      <c r="AH41" s="839"/>
    </row>
    <row r="42" spans="2:34" s="474" customFormat="1" ht="12.75" customHeight="1" thickTop="1" x14ac:dyDescent="0.2">
      <c r="B42" s="492"/>
      <c r="C42" s="492"/>
      <c r="D42" s="493"/>
      <c r="E42" s="493"/>
      <c r="F42" s="493"/>
      <c r="G42" s="493"/>
      <c r="H42" s="493"/>
      <c r="I42" s="493"/>
      <c r="J42" s="493"/>
      <c r="K42" s="493"/>
      <c r="L42" s="493"/>
      <c r="Q42" s="494"/>
      <c r="R42" s="494"/>
      <c r="S42" s="494"/>
      <c r="T42" s="494"/>
      <c r="U42" s="494"/>
      <c r="V42" s="494"/>
      <c r="W42" s="494"/>
      <c r="X42" s="494"/>
      <c r="Y42" s="494"/>
      <c r="Z42" s="494"/>
      <c r="AA42" s="494"/>
      <c r="AB42" s="494"/>
      <c r="AC42" s="494"/>
      <c r="AD42" s="494"/>
      <c r="AE42" s="494"/>
      <c r="AF42" s="494"/>
      <c r="AG42" s="494"/>
      <c r="AH42" s="494"/>
    </row>
    <row r="43" spans="2:34" s="484" customFormat="1" ht="21.75" customHeight="1" x14ac:dyDescent="0.2">
      <c r="B43" s="1732" t="s">
        <v>650</v>
      </c>
      <c r="C43" s="1732"/>
      <c r="K43" s="1733" t="s">
        <v>761</v>
      </c>
      <c r="L43" s="1733"/>
      <c r="Q43" s="495"/>
      <c r="R43" s="495"/>
      <c r="S43" s="495"/>
      <c r="T43" s="495"/>
      <c r="U43" s="495"/>
      <c r="V43" s="495"/>
      <c r="W43" s="495"/>
      <c r="X43" s="495"/>
      <c r="Y43" s="495"/>
      <c r="Z43" s="495"/>
      <c r="AA43" s="495"/>
      <c r="AB43" s="495"/>
      <c r="AC43" s="495"/>
      <c r="AD43" s="495"/>
      <c r="AE43" s="495"/>
      <c r="AF43" s="495"/>
      <c r="AG43" s="495"/>
      <c r="AH43" s="495"/>
    </row>
    <row r="44" spans="2:34" s="484" customFormat="1" ht="21.75" customHeight="1" x14ac:dyDescent="0.2">
      <c r="B44" s="496" t="s">
        <v>585</v>
      </c>
      <c r="C44" s="496"/>
      <c r="D44" s="497"/>
      <c r="E44" s="497"/>
      <c r="F44" s="497"/>
      <c r="G44" s="497"/>
      <c r="H44" s="418"/>
      <c r="I44" s="418"/>
      <c r="J44" s="418"/>
      <c r="K44" s="418"/>
      <c r="L44" s="498" t="s">
        <v>655</v>
      </c>
      <c r="Q44" s="495"/>
      <c r="R44" s="495"/>
      <c r="S44" s="495"/>
      <c r="T44" s="495"/>
      <c r="U44" s="495"/>
      <c r="V44" s="495"/>
      <c r="W44" s="495"/>
      <c r="X44" s="495"/>
      <c r="Y44" s="495"/>
      <c r="Z44" s="495"/>
      <c r="AA44" s="495"/>
      <c r="AB44" s="495"/>
      <c r="AC44" s="495"/>
      <c r="AD44" s="495"/>
      <c r="AE44" s="495"/>
      <c r="AF44" s="495"/>
      <c r="AG44" s="495"/>
      <c r="AH44" s="495"/>
    </row>
    <row r="45" spans="2:34" s="474" customFormat="1" ht="8.25" customHeight="1" x14ac:dyDescent="0.2">
      <c r="Q45" s="494"/>
      <c r="R45" s="494"/>
      <c r="S45" s="494"/>
      <c r="T45" s="494"/>
      <c r="U45" s="494"/>
      <c r="V45" s="494"/>
      <c r="W45" s="494"/>
      <c r="X45" s="494"/>
      <c r="Y45" s="494"/>
      <c r="Z45" s="494"/>
      <c r="AA45" s="494"/>
      <c r="AB45" s="494"/>
      <c r="AC45" s="494"/>
      <c r="AD45" s="494"/>
      <c r="AE45" s="494"/>
      <c r="AF45" s="494"/>
      <c r="AG45" s="494"/>
      <c r="AH45" s="494"/>
    </row>
    <row r="46" spans="2:34" s="474" customFormat="1" ht="8.25" customHeight="1" x14ac:dyDescent="0.2">
      <c r="Q46" s="494"/>
      <c r="R46" s="494"/>
      <c r="S46" s="494"/>
      <c r="T46" s="494"/>
      <c r="U46" s="494"/>
      <c r="V46" s="494"/>
      <c r="W46" s="494"/>
      <c r="X46" s="494"/>
      <c r="Y46" s="494"/>
      <c r="Z46" s="494"/>
      <c r="AA46" s="494"/>
      <c r="AB46" s="494"/>
      <c r="AC46" s="494"/>
      <c r="AD46" s="494"/>
      <c r="AE46" s="494"/>
      <c r="AF46" s="494"/>
      <c r="AG46" s="494"/>
      <c r="AH46" s="494"/>
    </row>
    <row r="47" spans="2:34" s="474" customFormat="1" ht="36.75" x14ac:dyDescent="0.2">
      <c r="B47" s="1701" t="s">
        <v>1777</v>
      </c>
      <c r="C47" s="1701"/>
      <c r="D47" s="1701"/>
      <c r="E47" s="1701"/>
      <c r="F47" s="1701"/>
      <c r="G47" s="1701"/>
      <c r="H47" s="1701"/>
      <c r="I47" s="1701"/>
      <c r="J47" s="1701"/>
      <c r="K47" s="1701"/>
      <c r="L47" s="1701"/>
      <c r="Q47" s="494"/>
      <c r="R47" s="494"/>
      <c r="S47" s="494"/>
      <c r="T47" s="494"/>
      <c r="U47" s="494"/>
      <c r="V47" s="494"/>
      <c r="W47" s="494"/>
      <c r="X47" s="494"/>
      <c r="Y47" s="494"/>
      <c r="Z47" s="494"/>
      <c r="AA47" s="494"/>
      <c r="AB47" s="494"/>
      <c r="AC47" s="494"/>
      <c r="AD47" s="494"/>
      <c r="AE47" s="494"/>
      <c r="AF47" s="494"/>
      <c r="AG47" s="494"/>
      <c r="AH47" s="494"/>
    </row>
    <row r="48" spans="2:34" s="474" customFormat="1" ht="9.75" customHeight="1" x14ac:dyDescent="0.2">
      <c r="B48" s="480"/>
      <c r="C48" s="480"/>
      <c r="D48" s="499"/>
      <c r="E48" s="499"/>
      <c r="F48" s="499"/>
      <c r="G48" s="499"/>
      <c r="H48" s="499"/>
      <c r="I48" s="499"/>
      <c r="J48" s="499"/>
      <c r="K48" s="499"/>
      <c r="L48" s="499"/>
      <c r="Q48" s="494"/>
      <c r="R48" s="494"/>
      <c r="S48" s="494"/>
      <c r="T48" s="494"/>
      <c r="U48" s="494"/>
      <c r="V48" s="494"/>
      <c r="W48" s="494"/>
      <c r="X48" s="494"/>
      <c r="Y48" s="494"/>
      <c r="Z48" s="494"/>
      <c r="AA48" s="494"/>
      <c r="AB48" s="494"/>
      <c r="AC48" s="494"/>
      <c r="AD48" s="494"/>
      <c r="AE48" s="494"/>
      <c r="AF48" s="494"/>
      <c r="AG48" s="494"/>
      <c r="AH48" s="494"/>
    </row>
    <row r="49" spans="2:34" s="474" customFormat="1" ht="36.75" x14ac:dyDescent="0.2">
      <c r="B49" s="1701" t="s">
        <v>1778</v>
      </c>
      <c r="C49" s="1701"/>
      <c r="D49" s="1701"/>
      <c r="E49" s="1701"/>
      <c r="F49" s="1701"/>
      <c r="G49" s="1701"/>
      <c r="H49" s="1701"/>
      <c r="I49" s="1701"/>
      <c r="J49" s="1701"/>
      <c r="K49" s="1701"/>
      <c r="L49" s="1701"/>
      <c r="Q49" s="494"/>
      <c r="R49" s="494"/>
      <c r="S49" s="494"/>
      <c r="T49" s="494"/>
      <c r="U49" s="494"/>
      <c r="V49" s="494"/>
      <c r="W49" s="494"/>
      <c r="X49" s="494"/>
      <c r="Y49" s="494"/>
      <c r="Z49" s="494"/>
      <c r="AA49" s="494"/>
      <c r="AB49" s="494"/>
      <c r="AC49" s="494"/>
      <c r="AD49" s="494"/>
      <c r="AE49" s="494"/>
      <c r="AF49" s="494"/>
      <c r="AG49" s="494"/>
      <c r="AH49" s="494"/>
    </row>
    <row r="50" spans="2:34" s="474" customFormat="1" ht="11.25" customHeight="1" x14ac:dyDescent="0.2">
      <c r="Q50" s="494"/>
      <c r="R50" s="494"/>
      <c r="S50" s="494"/>
      <c r="T50" s="494"/>
      <c r="U50" s="494"/>
      <c r="V50" s="494"/>
      <c r="W50" s="494"/>
      <c r="X50" s="494"/>
      <c r="Y50" s="494"/>
      <c r="Z50" s="494"/>
      <c r="AA50" s="494"/>
      <c r="AB50" s="494"/>
      <c r="AC50" s="494"/>
      <c r="AD50" s="494"/>
      <c r="AE50" s="494"/>
      <c r="AF50" s="494"/>
      <c r="AG50" s="494"/>
      <c r="AH50" s="494"/>
    </row>
    <row r="51" spans="2:34" s="484" customFormat="1" ht="22.5" x14ac:dyDescent="0.2">
      <c r="B51" s="1750" t="s">
        <v>773</v>
      </c>
      <c r="C51" s="1750"/>
      <c r="L51" s="418" t="s">
        <v>772</v>
      </c>
      <c r="Q51" s="495"/>
      <c r="R51" s="495"/>
      <c r="S51" s="495"/>
      <c r="T51" s="495"/>
      <c r="U51" s="495"/>
      <c r="V51" s="495"/>
      <c r="W51" s="495"/>
      <c r="X51" s="495"/>
      <c r="Y51" s="495"/>
      <c r="Z51" s="495"/>
      <c r="AA51" s="495"/>
      <c r="AB51" s="495"/>
      <c r="AC51" s="495"/>
      <c r="AD51" s="495"/>
      <c r="AE51" s="495"/>
      <c r="AF51" s="495"/>
      <c r="AG51" s="495"/>
      <c r="AH51" s="495"/>
    </row>
    <row r="52" spans="2:34" s="474" customFormat="1" ht="15.75" thickBot="1" x14ac:dyDescent="0.25">
      <c r="Q52" s="494"/>
      <c r="R52" s="494"/>
      <c r="S52" s="494"/>
      <c r="T52" s="494"/>
      <c r="U52" s="494"/>
      <c r="V52" s="494"/>
      <c r="W52" s="494"/>
      <c r="X52" s="494"/>
      <c r="Y52" s="494"/>
      <c r="Z52" s="494"/>
      <c r="AA52" s="494"/>
      <c r="AB52" s="494"/>
      <c r="AC52" s="494"/>
      <c r="AD52" s="494"/>
      <c r="AE52" s="494"/>
      <c r="AF52" s="494"/>
      <c r="AG52" s="494"/>
      <c r="AH52" s="494"/>
    </row>
    <row r="53" spans="2:34" s="445" customFormat="1" ht="31.5" thickTop="1" x14ac:dyDescent="0.2">
      <c r="B53" s="1747" t="s">
        <v>212</v>
      </c>
      <c r="C53" s="1748"/>
      <c r="D53" s="500" t="s">
        <v>359</v>
      </c>
      <c r="E53" s="1744" t="s">
        <v>812</v>
      </c>
      <c r="F53" s="1745"/>
      <c r="G53" s="1746"/>
      <c r="H53" s="1744" t="s">
        <v>704</v>
      </c>
      <c r="I53" s="1745"/>
      <c r="J53" s="1745"/>
      <c r="K53" s="1745"/>
      <c r="L53" s="1749"/>
      <c r="Q53" s="491"/>
      <c r="R53" s="491"/>
      <c r="S53" s="491"/>
      <c r="T53" s="491"/>
      <c r="U53" s="491"/>
      <c r="V53" s="491"/>
      <c r="W53" s="491"/>
      <c r="X53" s="491"/>
      <c r="Y53" s="491"/>
      <c r="Z53" s="491"/>
      <c r="AA53" s="491"/>
      <c r="AB53" s="491"/>
      <c r="AC53" s="491"/>
      <c r="AD53" s="491"/>
      <c r="AE53" s="491"/>
      <c r="AF53" s="491"/>
      <c r="AG53" s="491"/>
      <c r="AH53" s="491"/>
    </row>
    <row r="54" spans="2:34" s="445" customFormat="1" ht="30.75" x14ac:dyDescent="0.2">
      <c r="B54" s="1757" t="s">
        <v>211</v>
      </c>
      <c r="C54" s="1755"/>
      <c r="D54" s="1755" t="s">
        <v>360</v>
      </c>
      <c r="E54" s="948" t="s">
        <v>361</v>
      </c>
      <c r="F54" s="948" t="s">
        <v>362</v>
      </c>
      <c r="G54" s="419" t="s">
        <v>363</v>
      </c>
      <c r="H54" s="419" t="s">
        <v>364</v>
      </c>
      <c r="I54" s="419" t="s">
        <v>365</v>
      </c>
      <c r="J54" s="419" t="s">
        <v>367</v>
      </c>
      <c r="K54" s="419" t="s">
        <v>366</v>
      </c>
      <c r="L54" s="501" t="s">
        <v>370</v>
      </c>
      <c r="Q54" s="491"/>
      <c r="R54" s="491"/>
      <c r="S54" s="491"/>
      <c r="T54" s="491"/>
      <c r="U54" s="491"/>
      <c r="V54" s="491"/>
      <c r="W54" s="491"/>
      <c r="X54" s="491"/>
      <c r="Y54" s="491"/>
      <c r="Z54" s="491"/>
      <c r="AA54" s="491"/>
      <c r="AB54" s="491"/>
      <c r="AC54" s="491"/>
      <c r="AD54" s="491"/>
      <c r="AE54" s="491"/>
      <c r="AF54" s="491"/>
      <c r="AG54" s="491"/>
      <c r="AH54" s="491"/>
    </row>
    <row r="55" spans="2:34" s="445" customFormat="1" ht="30.75" x14ac:dyDescent="0.2">
      <c r="B55" s="1758"/>
      <c r="C55" s="1756"/>
      <c r="D55" s="1756"/>
      <c r="E55" s="502" t="s">
        <v>368</v>
      </c>
      <c r="F55" s="502" t="s">
        <v>369</v>
      </c>
      <c r="G55" s="502" t="s">
        <v>371</v>
      </c>
      <c r="H55" s="502" t="s">
        <v>375</v>
      </c>
      <c r="I55" s="502" t="s">
        <v>372</v>
      </c>
      <c r="J55" s="502" t="s">
        <v>376</v>
      </c>
      <c r="K55" s="502" t="s">
        <v>373</v>
      </c>
      <c r="L55" s="503" t="s">
        <v>374</v>
      </c>
      <c r="Q55" s="491"/>
      <c r="R55" s="491"/>
      <c r="S55" s="491"/>
      <c r="T55" s="491"/>
      <c r="U55" s="491"/>
      <c r="V55" s="491"/>
      <c r="W55" s="491"/>
      <c r="X55" s="491"/>
      <c r="Y55" s="491"/>
      <c r="Z55" s="491"/>
      <c r="AA55" s="491"/>
      <c r="AB55" s="491"/>
      <c r="AC55" s="491"/>
      <c r="AD55" s="491"/>
      <c r="AE55" s="491"/>
      <c r="AF55" s="491"/>
      <c r="AG55" s="491"/>
      <c r="AH55" s="491"/>
    </row>
    <row r="56" spans="2:34" s="225" customFormat="1" ht="27.95" customHeight="1" x14ac:dyDescent="0.2">
      <c r="B56" s="1736">
        <v>2016</v>
      </c>
      <c r="C56" s="1737"/>
      <c r="D56" s="1009">
        <v>13.790731142454598</v>
      </c>
      <c r="E56" s="1009">
        <v>9.214017693973318</v>
      </c>
      <c r="F56" s="1009">
        <v>10.582531239229313</v>
      </c>
      <c r="G56" s="1009">
        <v>12.006970394275278</v>
      </c>
      <c r="H56" s="1009">
        <v>13.373879458692686</v>
      </c>
      <c r="I56" s="1009">
        <v>11.512317980677265</v>
      </c>
      <c r="J56" s="1009">
        <v>13.198014211838506</v>
      </c>
      <c r="K56" s="1009">
        <v>13.19026637082923</v>
      </c>
      <c r="L56" s="911">
        <v>12.818619505509419</v>
      </c>
      <c r="N56" s="838"/>
      <c r="O56" s="838"/>
      <c r="P56" s="838"/>
      <c r="Q56" s="838"/>
      <c r="R56" s="838"/>
      <c r="S56" s="838"/>
      <c r="T56" s="838"/>
      <c r="U56" s="838"/>
      <c r="V56" s="838"/>
      <c r="W56" s="838"/>
      <c r="X56" s="838"/>
      <c r="Y56" s="838"/>
      <c r="Z56" s="838"/>
      <c r="AA56" s="838"/>
      <c r="AB56" s="839"/>
      <c r="AC56" s="839"/>
      <c r="AD56" s="839"/>
      <c r="AE56" s="839"/>
      <c r="AF56" s="839"/>
      <c r="AG56" s="839"/>
      <c r="AH56" s="839"/>
    </row>
    <row r="57" spans="2:34" s="225" customFormat="1" ht="27.95" customHeight="1" x14ac:dyDescent="0.2">
      <c r="B57" s="1736">
        <v>2017</v>
      </c>
      <c r="C57" s="1737"/>
      <c r="D57" s="1009">
        <v>15.426039470408719</v>
      </c>
      <c r="E57" s="1009">
        <v>9.1716031975664993</v>
      </c>
      <c r="F57" s="1009">
        <v>11.234347271183212</v>
      </c>
      <c r="G57" s="1009">
        <v>12.254310734623743</v>
      </c>
      <c r="H57" s="1009">
        <v>11.836503893157742</v>
      </c>
      <c r="I57" s="1009">
        <v>11.271858583085764</v>
      </c>
      <c r="J57" s="1009">
        <v>12.552406863540549</v>
      </c>
      <c r="K57" s="1009">
        <v>13.16465936137031</v>
      </c>
      <c r="L57" s="911">
        <v>12.206357175288593</v>
      </c>
      <c r="N57" s="838"/>
      <c r="O57" s="838"/>
      <c r="P57" s="838"/>
      <c r="Q57" s="838"/>
      <c r="R57" s="838"/>
      <c r="S57" s="838"/>
      <c r="T57" s="838"/>
      <c r="U57" s="838"/>
      <c r="V57" s="838"/>
      <c r="W57" s="838"/>
      <c r="X57" s="838"/>
      <c r="Y57" s="838"/>
      <c r="Z57" s="838"/>
      <c r="AA57" s="838"/>
      <c r="AB57" s="839"/>
      <c r="AC57" s="839"/>
      <c r="AD57" s="839"/>
      <c r="AE57" s="839"/>
      <c r="AF57" s="839"/>
      <c r="AG57" s="839"/>
      <c r="AH57" s="839"/>
    </row>
    <row r="58" spans="2:34" s="225" customFormat="1" ht="27.95" customHeight="1" x14ac:dyDescent="0.2">
      <c r="B58" s="1736">
        <v>2018</v>
      </c>
      <c r="C58" s="1737"/>
      <c r="D58" s="1009">
        <v>15.686921647311694</v>
      </c>
      <c r="E58" s="1009">
        <v>10.758546976773593</v>
      </c>
      <c r="F58" s="1009">
        <v>11.509928903423043</v>
      </c>
      <c r="G58" s="1009">
        <v>11.853535881327486</v>
      </c>
      <c r="H58" s="1009">
        <v>13.793152951955991</v>
      </c>
      <c r="I58" s="1009">
        <v>12.194821071200506</v>
      </c>
      <c r="J58" s="1009">
        <v>13.060436782817845</v>
      </c>
      <c r="K58" s="1009">
        <v>14.551691718298459</v>
      </c>
      <c r="L58" s="911">
        <v>13.400025631068198</v>
      </c>
      <c r="N58" s="838"/>
      <c r="O58" s="838"/>
      <c r="P58" s="838"/>
      <c r="Q58" s="838"/>
      <c r="R58" s="838"/>
      <c r="S58" s="838"/>
      <c r="T58" s="838"/>
      <c r="U58" s="838"/>
      <c r="V58" s="838"/>
      <c r="W58" s="838"/>
      <c r="X58" s="838"/>
      <c r="Y58" s="838"/>
      <c r="Z58" s="838"/>
      <c r="AA58" s="838"/>
      <c r="AB58" s="839"/>
      <c r="AC58" s="839"/>
      <c r="AD58" s="839"/>
      <c r="AE58" s="839"/>
      <c r="AF58" s="839"/>
      <c r="AG58" s="839"/>
      <c r="AH58" s="839"/>
    </row>
    <row r="59" spans="2:34" s="225" customFormat="1" ht="27.75" customHeight="1" x14ac:dyDescent="0.2">
      <c r="B59" s="1736">
        <v>2019</v>
      </c>
      <c r="C59" s="1737"/>
      <c r="D59" s="1009">
        <v>14.166233420756479</v>
      </c>
      <c r="E59" s="1009">
        <v>10.736901673761407</v>
      </c>
      <c r="F59" s="1009">
        <v>11.521170746428632</v>
      </c>
      <c r="G59" s="1009">
        <v>10.9561824761632</v>
      </c>
      <c r="H59" s="1009">
        <v>13.817610824590517</v>
      </c>
      <c r="I59" s="1009">
        <v>12.747493307191325</v>
      </c>
      <c r="J59" s="1009">
        <v>13.653591452998361</v>
      </c>
      <c r="K59" s="1009">
        <v>14.810192342817047</v>
      </c>
      <c r="L59" s="911">
        <v>13.757221981899313</v>
      </c>
      <c r="N59" s="838"/>
      <c r="O59" s="838"/>
      <c r="P59" s="838"/>
      <c r="Q59" s="838"/>
      <c r="R59" s="838"/>
      <c r="S59" s="838"/>
      <c r="T59" s="838"/>
      <c r="U59" s="838"/>
      <c r="V59" s="838"/>
      <c r="W59" s="838"/>
      <c r="X59" s="838"/>
      <c r="Y59" s="838"/>
      <c r="Z59" s="838"/>
      <c r="AA59" s="838"/>
      <c r="AB59" s="839"/>
      <c r="AC59" s="839"/>
      <c r="AD59" s="839"/>
      <c r="AE59" s="839"/>
      <c r="AF59" s="839"/>
      <c r="AG59" s="839"/>
      <c r="AH59" s="839"/>
    </row>
    <row r="60" spans="2:34" s="225" customFormat="1" ht="27.75" customHeight="1" x14ac:dyDescent="0.2">
      <c r="B60" s="1736">
        <v>2020</v>
      </c>
      <c r="C60" s="1737"/>
      <c r="D60" s="1009">
        <v>14.195451549722703</v>
      </c>
      <c r="E60" s="1009">
        <v>8.4416995299165904</v>
      </c>
      <c r="F60" s="1009">
        <v>11.450201763501207</v>
      </c>
      <c r="G60" s="1009">
        <v>12.194550680708772</v>
      </c>
      <c r="H60" s="1009">
        <v>13.484776365803326</v>
      </c>
      <c r="I60" s="1009">
        <v>12.871144854607245</v>
      </c>
      <c r="J60" s="1009">
        <v>14.175304414090773</v>
      </c>
      <c r="K60" s="1009">
        <v>14.094816471279634</v>
      </c>
      <c r="L60" s="911">
        <v>13.656510526445244</v>
      </c>
      <c r="N60" s="838"/>
      <c r="O60" s="838"/>
      <c r="P60" s="838"/>
      <c r="Q60" s="838"/>
      <c r="R60" s="838"/>
      <c r="S60" s="838"/>
      <c r="T60" s="838"/>
      <c r="U60" s="838"/>
      <c r="V60" s="838"/>
      <c r="W60" s="838"/>
      <c r="X60" s="838"/>
      <c r="Y60" s="838"/>
      <c r="Z60" s="838"/>
      <c r="AA60" s="838"/>
      <c r="AB60" s="839"/>
      <c r="AC60" s="839"/>
      <c r="AD60" s="839"/>
      <c r="AE60" s="839"/>
      <c r="AF60" s="839"/>
      <c r="AG60" s="839"/>
      <c r="AH60" s="839"/>
    </row>
    <row r="61" spans="2:34" s="225" customFormat="1" ht="27.75" customHeight="1" x14ac:dyDescent="0.2">
      <c r="B61" s="1736">
        <v>2021</v>
      </c>
      <c r="C61" s="1737"/>
      <c r="D61" s="1009">
        <v>14.502798848405016</v>
      </c>
      <c r="E61" s="1009">
        <v>8.0632663676085983</v>
      </c>
      <c r="F61" s="1009">
        <v>11.834591224318403</v>
      </c>
      <c r="G61" s="1009">
        <v>12.078229025428909</v>
      </c>
      <c r="H61" s="1009">
        <v>13.298071737582349</v>
      </c>
      <c r="I61" s="1009">
        <v>12.307246131202442</v>
      </c>
      <c r="J61" s="1009">
        <v>15.633977828579994</v>
      </c>
      <c r="K61" s="1009">
        <v>13.686722381234928</v>
      </c>
      <c r="L61" s="911">
        <v>13.731504519649931</v>
      </c>
      <c r="N61" s="838"/>
      <c r="O61" s="838"/>
      <c r="P61" s="838"/>
      <c r="Q61" s="838"/>
      <c r="R61" s="838"/>
      <c r="S61" s="838"/>
      <c r="T61" s="838"/>
      <c r="U61" s="838"/>
      <c r="V61" s="838"/>
      <c r="W61" s="838"/>
      <c r="X61" s="838"/>
      <c r="Y61" s="838"/>
      <c r="Z61" s="838"/>
      <c r="AA61" s="838"/>
      <c r="AB61" s="839"/>
      <c r="AC61" s="839"/>
      <c r="AD61" s="839"/>
      <c r="AE61" s="839"/>
      <c r="AF61" s="839"/>
      <c r="AG61" s="839"/>
      <c r="AH61" s="839"/>
    </row>
    <row r="62" spans="2:34" s="225" customFormat="1" ht="27.75" customHeight="1" x14ac:dyDescent="0.2">
      <c r="B62" s="1740">
        <v>2020</v>
      </c>
      <c r="C62" s="1058" t="s">
        <v>346</v>
      </c>
      <c r="D62" s="1059">
        <v>14.153477948459628</v>
      </c>
      <c r="E62" s="1059">
        <v>8.7364147107177761</v>
      </c>
      <c r="F62" s="1059">
        <v>11.354182703073286</v>
      </c>
      <c r="G62" s="1059">
        <v>12.220513548033196</v>
      </c>
      <c r="H62" s="1059">
        <v>13.596609898205781</v>
      </c>
      <c r="I62" s="1059">
        <v>12.766970624713842</v>
      </c>
      <c r="J62" s="1059">
        <v>14.270819710785943</v>
      </c>
      <c r="K62" s="1059">
        <v>14.747292334085765</v>
      </c>
      <c r="L62" s="1010">
        <v>13.845423141947833</v>
      </c>
      <c r="N62" s="840"/>
      <c r="O62" s="840"/>
      <c r="P62" s="840"/>
      <c r="Q62" s="840"/>
      <c r="R62" s="840"/>
      <c r="S62" s="840"/>
      <c r="T62" s="840"/>
      <c r="U62" s="840"/>
      <c r="V62" s="840"/>
      <c r="W62" s="840"/>
      <c r="X62" s="840"/>
      <c r="Y62" s="840"/>
      <c r="Z62" s="840"/>
      <c r="AA62" s="839"/>
      <c r="AB62" s="839"/>
      <c r="AC62" s="839"/>
      <c r="AD62" s="839"/>
      <c r="AE62" s="839"/>
      <c r="AF62" s="839"/>
      <c r="AG62" s="839"/>
      <c r="AH62" s="839"/>
    </row>
    <row r="63" spans="2:34" s="225" customFormat="1" ht="27.75" customHeight="1" x14ac:dyDescent="0.2">
      <c r="B63" s="1738"/>
      <c r="C63" s="841" t="s">
        <v>347</v>
      </c>
      <c r="D63" s="842">
        <v>14.13307765540611</v>
      </c>
      <c r="E63" s="842">
        <v>8.703102661597276</v>
      </c>
      <c r="F63" s="842">
        <v>11.297839027311468</v>
      </c>
      <c r="G63" s="842">
        <v>12.188446239366039</v>
      </c>
      <c r="H63" s="842">
        <v>13.641015097397871</v>
      </c>
      <c r="I63" s="842">
        <v>13.138437016275889</v>
      </c>
      <c r="J63" s="842">
        <v>14.294094641405831</v>
      </c>
      <c r="K63" s="842">
        <v>14.756914655626572</v>
      </c>
      <c r="L63" s="843">
        <v>13.957615352676541</v>
      </c>
      <c r="N63" s="840"/>
      <c r="O63" s="840"/>
      <c r="P63" s="840"/>
      <c r="Q63" s="840"/>
      <c r="R63" s="840"/>
      <c r="S63" s="840"/>
      <c r="T63" s="840"/>
      <c r="U63" s="840"/>
      <c r="V63" s="840"/>
      <c r="W63" s="840"/>
      <c r="X63" s="840"/>
      <c r="Y63" s="840"/>
      <c r="Z63" s="840"/>
      <c r="AA63" s="839"/>
      <c r="AB63" s="839"/>
      <c r="AC63" s="839"/>
      <c r="AD63" s="839"/>
      <c r="AE63" s="839"/>
      <c r="AF63" s="839"/>
      <c r="AG63" s="839"/>
      <c r="AH63" s="839"/>
    </row>
    <row r="64" spans="2:34" s="225" customFormat="1" ht="27.75" customHeight="1" x14ac:dyDescent="0.2">
      <c r="B64" s="1738"/>
      <c r="C64" s="841" t="s">
        <v>348</v>
      </c>
      <c r="D64" s="842">
        <v>14.093083099831821</v>
      </c>
      <c r="E64" s="842">
        <v>8.7597206534699232</v>
      </c>
      <c r="F64" s="842">
        <v>11.272559894382207</v>
      </c>
      <c r="G64" s="842">
        <v>12.209193969429185</v>
      </c>
      <c r="H64" s="842">
        <v>13.38658045092884</v>
      </c>
      <c r="I64" s="842">
        <v>12.897004084981315</v>
      </c>
      <c r="J64" s="842">
        <v>13.947201960370878</v>
      </c>
      <c r="K64" s="842">
        <v>14.887006396389848</v>
      </c>
      <c r="L64" s="843">
        <v>13.779448223167719</v>
      </c>
      <c r="N64" s="840"/>
      <c r="O64" s="840"/>
      <c r="P64" s="840"/>
      <c r="Q64" s="840"/>
      <c r="R64" s="840"/>
      <c r="S64" s="840"/>
      <c r="T64" s="840"/>
      <c r="U64" s="840"/>
      <c r="V64" s="840"/>
      <c r="W64" s="840"/>
      <c r="X64" s="840"/>
      <c r="Y64" s="840"/>
      <c r="Z64" s="840"/>
      <c r="AA64" s="839"/>
      <c r="AB64" s="839"/>
      <c r="AC64" s="839"/>
      <c r="AD64" s="839"/>
      <c r="AE64" s="839"/>
      <c r="AF64" s="839"/>
      <c r="AG64" s="839"/>
      <c r="AH64" s="839"/>
    </row>
    <row r="65" spans="2:34" s="225" customFormat="1" ht="27.75" customHeight="1" x14ac:dyDescent="0.2">
      <c r="B65" s="1738"/>
      <c r="C65" s="841" t="s">
        <v>349</v>
      </c>
      <c r="D65" s="842">
        <v>14.2189121402344</v>
      </c>
      <c r="E65" s="842">
        <v>8.7536967929156155</v>
      </c>
      <c r="F65" s="842">
        <v>11.316862223165584</v>
      </c>
      <c r="G65" s="842">
        <v>12.21768704383282</v>
      </c>
      <c r="H65" s="842">
        <v>13.566255023350726</v>
      </c>
      <c r="I65" s="842">
        <v>12.590680459595887</v>
      </c>
      <c r="J65" s="842">
        <v>13.987763077452895</v>
      </c>
      <c r="K65" s="842">
        <v>14.835989604101426</v>
      </c>
      <c r="L65" s="843">
        <v>13.745172041125233</v>
      </c>
      <c r="N65" s="840"/>
      <c r="O65" s="840"/>
      <c r="P65" s="840"/>
      <c r="Q65" s="840"/>
      <c r="R65" s="840"/>
      <c r="S65" s="840"/>
      <c r="T65" s="840"/>
      <c r="U65" s="840"/>
      <c r="V65" s="840"/>
      <c r="W65" s="840"/>
      <c r="X65" s="840"/>
      <c r="Y65" s="840"/>
      <c r="Z65" s="840"/>
      <c r="AA65" s="839"/>
      <c r="AB65" s="839"/>
      <c r="AC65" s="839"/>
      <c r="AD65" s="839"/>
      <c r="AE65" s="839"/>
      <c r="AF65" s="839"/>
      <c r="AG65" s="839"/>
      <c r="AH65" s="839"/>
    </row>
    <row r="66" spans="2:34" s="225" customFormat="1" ht="27.75" customHeight="1" x14ac:dyDescent="0.2">
      <c r="B66" s="1738"/>
      <c r="C66" s="841" t="s">
        <v>350</v>
      </c>
      <c r="D66" s="842">
        <v>14.201513933840431</v>
      </c>
      <c r="E66" s="842">
        <v>8.7376135557058845</v>
      </c>
      <c r="F66" s="842">
        <v>11.348227501992845</v>
      </c>
      <c r="G66" s="842">
        <v>12.182018862722764</v>
      </c>
      <c r="H66" s="842">
        <v>13.564648121993386</v>
      </c>
      <c r="I66" s="842">
        <v>12.428854483967745</v>
      </c>
      <c r="J66" s="842">
        <v>13.999726752485046</v>
      </c>
      <c r="K66" s="842">
        <v>14.869506223303175</v>
      </c>
      <c r="L66" s="843">
        <v>13.715683895437339</v>
      </c>
      <c r="N66" s="840"/>
      <c r="O66" s="840"/>
      <c r="P66" s="840"/>
      <c r="Q66" s="840"/>
      <c r="R66" s="840"/>
      <c r="S66" s="840"/>
      <c r="T66" s="840"/>
      <c r="U66" s="840"/>
      <c r="V66" s="840"/>
      <c r="W66" s="840"/>
      <c r="X66" s="840"/>
      <c r="Y66" s="840"/>
      <c r="Z66" s="840"/>
      <c r="AA66" s="839"/>
      <c r="AB66" s="839"/>
      <c r="AC66" s="839"/>
      <c r="AD66" s="839"/>
      <c r="AE66" s="839"/>
      <c r="AF66" s="839"/>
      <c r="AG66" s="839"/>
      <c r="AH66" s="839"/>
    </row>
    <row r="67" spans="2:34" s="225" customFormat="1" ht="27.75" customHeight="1" x14ac:dyDescent="0.2">
      <c r="B67" s="1738"/>
      <c r="C67" s="841" t="s">
        <v>351</v>
      </c>
      <c r="D67" s="842">
        <v>14.203360902159174</v>
      </c>
      <c r="E67" s="842">
        <v>8.430272852215289</v>
      </c>
      <c r="F67" s="842">
        <v>11.289348607285259</v>
      </c>
      <c r="G67" s="842">
        <v>12.105799855525976</v>
      </c>
      <c r="H67" s="842">
        <v>13.531522246428491</v>
      </c>
      <c r="I67" s="842">
        <v>13.048339552805945</v>
      </c>
      <c r="J67" s="842">
        <v>13.952958062600334</v>
      </c>
      <c r="K67" s="842">
        <v>13.40030286214634</v>
      </c>
      <c r="L67" s="843">
        <v>13.48328068099528</v>
      </c>
      <c r="N67" s="840"/>
      <c r="O67" s="840"/>
      <c r="P67" s="840"/>
      <c r="Q67" s="840"/>
      <c r="R67" s="840"/>
      <c r="S67" s="840"/>
      <c r="T67" s="840"/>
      <c r="U67" s="840"/>
      <c r="V67" s="840"/>
      <c r="W67" s="840"/>
      <c r="X67" s="840"/>
      <c r="Y67" s="840"/>
      <c r="Z67" s="840"/>
      <c r="AA67" s="839"/>
      <c r="AB67" s="839"/>
      <c r="AC67" s="839"/>
      <c r="AD67" s="839"/>
      <c r="AE67" s="839"/>
      <c r="AF67" s="839"/>
      <c r="AG67" s="839"/>
      <c r="AH67" s="839"/>
    </row>
    <row r="68" spans="2:34" s="225" customFormat="1" ht="27.75" customHeight="1" x14ac:dyDescent="0.2">
      <c r="B68" s="1738"/>
      <c r="C68" s="841" t="s">
        <v>352</v>
      </c>
      <c r="D68" s="842">
        <v>14.192890804433947</v>
      </c>
      <c r="E68" s="842">
        <v>8.3839577728153838</v>
      </c>
      <c r="F68" s="842">
        <v>11.293589904554906</v>
      </c>
      <c r="G68" s="842">
        <v>12.104219127986944</v>
      </c>
      <c r="H68" s="842">
        <v>13.469054324747301</v>
      </c>
      <c r="I68" s="842">
        <v>13.03549155931289</v>
      </c>
      <c r="J68" s="842">
        <v>13.962921307754945</v>
      </c>
      <c r="K68" s="842">
        <v>14.571597370775539</v>
      </c>
      <c r="L68" s="843">
        <v>13.75976614064767</v>
      </c>
      <c r="N68" s="840"/>
      <c r="O68" s="840"/>
      <c r="P68" s="840"/>
      <c r="Q68" s="840"/>
      <c r="R68" s="840"/>
      <c r="S68" s="840"/>
      <c r="T68" s="840"/>
      <c r="U68" s="840"/>
      <c r="V68" s="840"/>
      <c r="W68" s="840"/>
      <c r="X68" s="840"/>
      <c r="Y68" s="840"/>
      <c r="Z68" s="840"/>
      <c r="AA68" s="839"/>
      <c r="AB68" s="839"/>
      <c r="AC68" s="839"/>
      <c r="AD68" s="839"/>
      <c r="AE68" s="839"/>
      <c r="AF68" s="839"/>
      <c r="AG68" s="839"/>
      <c r="AH68" s="839"/>
    </row>
    <row r="69" spans="2:34" s="225" customFormat="1" ht="27.75" customHeight="1" x14ac:dyDescent="0.2">
      <c r="B69" s="1738"/>
      <c r="C69" s="841" t="s">
        <v>353</v>
      </c>
      <c r="D69" s="842">
        <v>14.150835175936335</v>
      </c>
      <c r="E69" s="842">
        <v>8.2531161027841762</v>
      </c>
      <c r="F69" s="842">
        <v>11.449360153358242</v>
      </c>
      <c r="G69" s="842">
        <v>12.088126809076984</v>
      </c>
      <c r="H69" s="842">
        <v>13.519481383593751</v>
      </c>
      <c r="I69" s="842">
        <v>13.013727203512754</v>
      </c>
      <c r="J69" s="842">
        <v>14.0979174498401</v>
      </c>
      <c r="K69" s="842">
        <v>13.467811874697228</v>
      </c>
      <c r="L69" s="843">
        <v>13.524734477910961</v>
      </c>
      <c r="N69" s="840"/>
      <c r="O69" s="840"/>
      <c r="P69" s="840"/>
      <c r="Q69" s="840"/>
      <c r="R69" s="840"/>
      <c r="S69" s="840"/>
      <c r="T69" s="840"/>
      <c r="U69" s="840"/>
      <c r="V69" s="840"/>
      <c r="W69" s="840"/>
      <c r="X69" s="840"/>
      <c r="Y69" s="840"/>
      <c r="Z69" s="840"/>
      <c r="AA69" s="839"/>
      <c r="AB69" s="839"/>
      <c r="AC69" s="839"/>
      <c r="AD69" s="839"/>
      <c r="AE69" s="839"/>
      <c r="AF69" s="839"/>
      <c r="AG69" s="839"/>
      <c r="AH69" s="839"/>
    </row>
    <row r="70" spans="2:34" s="225" customFormat="1" ht="27.75" customHeight="1" x14ac:dyDescent="0.2">
      <c r="B70" s="1738"/>
      <c r="C70" s="841" t="s">
        <v>354</v>
      </c>
      <c r="D70" s="842">
        <v>14.197121838707991</v>
      </c>
      <c r="E70" s="842">
        <v>8.162607133745416</v>
      </c>
      <c r="F70" s="842">
        <v>11.672096845305127</v>
      </c>
      <c r="G70" s="842">
        <v>12.057176282764271</v>
      </c>
      <c r="H70" s="842">
        <v>13.499369015600251</v>
      </c>
      <c r="I70" s="842">
        <v>12.89656253672698</v>
      </c>
      <c r="J70" s="842">
        <v>14.080265382082951</v>
      </c>
      <c r="K70" s="842">
        <v>13.406126667769113</v>
      </c>
      <c r="L70" s="843">
        <v>13.470580900544826</v>
      </c>
      <c r="N70" s="840"/>
      <c r="O70" s="840"/>
      <c r="P70" s="840"/>
      <c r="Q70" s="840"/>
      <c r="R70" s="840"/>
      <c r="S70" s="840"/>
      <c r="T70" s="840"/>
      <c r="U70" s="840"/>
      <c r="V70" s="840"/>
      <c r="W70" s="840"/>
      <c r="X70" s="840"/>
      <c r="Y70" s="840"/>
      <c r="Z70" s="840"/>
      <c r="AA70" s="839"/>
      <c r="AB70" s="839"/>
      <c r="AC70" s="839"/>
      <c r="AD70" s="839"/>
      <c r="AE70" s="839"/>
      <c r="AF70" s="839"/>
      <c r="AG70" s="839"/>
      <c r="AH70" s="839"/>
    </row>
    <row r="71" spans="2:34" s="225" customFormat="1" ht="27.75" customHeight="1" x14ac:dyDescent="0.2">
      <c r="B71" s="1738"/>
      <c r="C71" s="841" t="s">
        <v>355</v>
      </c>
      <c r="D71" s="842">
        <v>14.208630006653525</v>
      </c>
      <c r="E71" s="842">
        <v>8.1017907622192418</v>
      </c>
      <c r="F71" s="842">
        <v>11.634332572473728</v>
      </c>
      <c r="G71" s="842">
        <v>12.060331620087322</v>
      </c>
      <c r="H71" s="842">
        <v>13.355487743287448</v>
      </c>
      <c r="I71" s="842">
        <v>12.945553213096876</v>
      </c>
      <c r="J71" s="842">
        <v>14.145682059649268</v>
      </c>
      <c r="K71" s="842">
        <v>13.40553421265604</v>
      </c>
      <c r="L71" s="843">
        <v>13.463064307172406</v>
      </c>
      <c r="N71" s="840"/>
      <c r="O71" s="840"/>
      <c r="P71" s="840"/>
      <c r="Q71" s="840"/>
      <c r="R71" s="840"/>
      <c r="S71" s="840"/>
      <c r="T71" s="840"/>
      <c r="U71" s="840"/>
      <c r="V71" s="840"/>
      <c r="W71" s="840"/>
      <c r="X71" s="840"/>
      <c r="Y71" s="840"/>
      <c r="Z71" s="840"/>
      <c r="AA71" s="839"/>
      <c r="AB71" s="839"/>
      <c r="AC71" s="839"/>
      <c r="AD71" s="839"/>
      <c r="AE71" s="839"/>
      <c r="AF71" s="839"/>
      <c r="AG71" s="839"/>
      <c r="AH71" s="839"/>
    </row>
    <row r="72" spans="2:34" s="225" customFormat="1" ht="27.75" customHeight="1" x14ac:dyDescent="0.2">
      <c r="B72" s="1738"/>
      <c r="C72" s="841" t="s">
        <v>356</v>
      </c>
      <c r="D72" s="842">
        <v>14.237594171180293</v>
      </c>
      <c r="E72" s="842">
        <v>8.1323435885246216</v>
      </c>
      <c r="F72" s="842">
        <v>11.691816067947768</v>
      </c>
      <c r="G72" s="842">
        <v>12.654117535102561</v>
      </c>
      <c r="H72" s="842">
        <v>13.338686166908811</v>
      </c>
      <c r="I72" s="842">
        <v>12.881911713550512</v>
      </c>
      <c r="J72" s="842">
        <v>14.473684210526317</v>
      </c>
      <c r="K72" s="842">
        <v>13.397537358663442</v>
      </c>
      <c r="L72" s="843">
        <v>13.52295486241227</v>
      </c>
      <c r="N72" s="840"/>
      <c r="O72" s="840"/>
      <c r="P72" s="840"/>
      <c r="Q72" s="840"/>
      <c r="R72" s="840"/>
      <c r="S72" s="840"/>
      <c r="T72" s="840"/>
      <c r="U72" s="840"/>
      <c r="V72" s="840"/>
      <c r="W72" s="840"/>
      <c r="X72" s="840"/>
      <c r="Y72" s="840"/>
      <c r="Z72" s="840"/>
      <c r="AA72" s="839"/>
      <c r="AB72" s="839"/>
      <c r="AC72" s="839"/>
      <c r="AD72" s="839"/>
      <c r="AE72" s="839"/>
      <c r="AF72" s="839"/>
      <c r="AG72" s="839"/>
      <c r="AH72" s="839"/>
    </row>
    <row r="73" spans="2:34" s="225" customFormat="1" ht="27.75" customHeight="1" x14ac:dyDescent="0.2">
      <c r="B73" s="1739"/>
      <c r="C73" s="846" t="s">
        <v>357</v>
      </c>
      <c r="D73" s="847">
        <v>14.354920919828764</v>
      </c>
      <c r="E73" s="847">
        <v>8.1457577722884889</v>
      </c>
      <c r="F73" s="847">
        <v>11.782205661164081</v>
      </c>
      <c r="G73" s="847">
        <v>12.246977274577198</v>
      </c>
      <c r="H73" s="847">
        <v>13.348606917197243</v>
      </c>
      <c r="I73" s="847">
        <v>12.8102058067463</v>
      </c>
      <c r="J73" s="847">
        <v>14.890618354134745</v>
      </c>
      <c r="K73" s="847">
        <v>13.392178095141091</v>
      </c>
      <c r="L73" s="844">
        <v>13.610402293304844</v>
      </c>
      <c r="N73" s="840"/>
      <c r="O73" s="840"/>
      <c r="P73" s="840"/>
      <c r="Q73" s="840"/>
      <c r="R73" s="840"/>
      <c r="S73" s="840"/>
      <c r="T73" s="840"/>
      <c r="U73" s="840"/>
      <c r="V73" s="840"/>
      <c r="W73" s="840"/>
      <c r="X73" s="840"/>
      <c r="Y73" s="840"/>
      <c r="Z73" s="840"/>
      <c r="AA73" s="839"/>
      <c r="AB73" s="839"/>
      <c r="AC73" s="839"/>
      <c r="AD73" s="839"/>
      <c r="AE73" s="839"/>
      <c r="AF73" s="839"/>
      <c r="AG73" s="839"/>
      <c r="AH73" s="839"/>
    </row>
    <row r="74" spans="2:34" s="225" customFormat="1" ht="27.75" customHeight="1" x14ac:dyDescent="0.2">
      <c r="B74" s="1738">
        <v>2021</v>
      </c>
      <c r="C74" s="841" t="s">
        <v>346</v>
      </c>
      <c r="D74" s="842">
        <v>14.401859580313928</v>
      </c>
      <c r="E74" s="842">
        <v>8.1385872545788214</v>
      </c>
      <c r="F74" s="842">
        <v>11.895478517165895</v>
      </c>
      <c r="G74" s="842">
        <v>11.966213125194702</v>
      </c>
      <c r="H74" s="842">
        <v>13.310592252452135</v>
      </c>
      <c r="I74" s="842">
        <v>12.841095517417767</v>
      </c>
      <c r="J74" s="842">
        <v>14.890624999999998</v>
      </c>
      <c r="K74" s="842">
        <v>13.55240089600685</v>
      </c>
      <c r="L74" s="843">
        <v>13.64867841646919</v>
      </c>
      <c r="N74" s="840"/>
      <c r="O74" s="840"/>
      <c r="P74" s="840"/>
      <c r="Q74" s="840"/>
      <c r="R74" s="840"/>
      <c r="S74" s="840"/>
      <c r="T74" s="840"/>
      <c r="U74" s="840"/>
      <c r="V74" s="840"/>
      <c r="W74" s="840"/>
      <c r="X74" s="840"/>
      <c r="Y74" s="840"/>
      <c r="Z74" s="840"/>
      <c r="AA74" s="839"/>
      <c r="AB74" s="839"/>
      <c r="AC74" s="839"/>
      <c r="AD74" s="839"/>
      <c r="AE74" s="839"/>
      <c r="AF74" s="839"/>
      <c r="AG74" s="839"/>
      <c r="AH74" s="839"/>
    </row>
    <row r="75" spans="2:34" s="225" customFormat="1" ht="27.75" customHeight="1" x14ac:dyDescent="0.2">
      <c r="B75" s="1738"/>
      <c r="C75" s="841" t="s">
        <v>347</v>
      </c>
      <c r="D75" s="842">
        <v>14.388091453891565</v>
      </c>
      <c r="E75" s="842">
        <v>8.1631132990266053</v>
      </c>
      <c r="F75" s="842">
        <v>11.940417233158312</v>
      </c>
      <c r="G75" s="842">
        <v>12.201427579438171</v>
      </c>
      <c r="H75" s="842">
        <v>13.320983417976073</v>
      </c>
      <c r="I75" s="842">
        <v>12.814725278613654</v>
      </c>
      <c r="J75" s="842">
        <v>14.890624999999998</v>
      </c>
      <c r="K75" s="842">
        <v>13.484579278744762</v>
      </c>
      <c r="L75" s="843">
        <v>13.627728243833619</v>
      </c>
      <c r="N75" s="840"/>
      <c r="O75" s="840"/>
      <c r="P75" s="840"/>
      <c r="Q75" s="840"/>
      <c r="R75" s="840"/>
      <c r="S75" s="840"/>
      <c r="T75" s="840"/>
      <c r="U75" s="840"/>
      <c r="V75" s="840"/>
      <c r="W75" s="840"/>
      <c r="X75" s="840"/>
      <c r="Y75" s="840"/>
      <c r="Z75" s="840"/>
      <c r="AA75" s="839"/>
      <c r="AB75" s="839"/>
      <c r="AC75" s="839"/>
      <c r="AD75" s="839"/>
      <c r="AE75" s="839"/>
      <c r="AF75" s="839"/>
      <c r="AG75" s="839"/>
      <c r="AH75" s="839"/>
    </row>
    <row r="76" spans="2:34" s="225" customFormat="1" ht="27.75" customHeight="1" x14ac:dyDescent="0.2">
      <c r="B76" s="1738"/>
      <c r="C76" s="841" t="s">
        <v>348</v>
      </c>
      <c r="D76" s="842">
        <v>14.462904890539063</v>
      </c>
      <c r="E76" s="842">
        <v>8.1647179219772497</v>
      </c>
      <c r="F76" s="842">
        <v>11.895261954567379</v>
      </c>
      <c r="G76" s="842">
        <v>12.407226165865222</v>
      </c>
      <c r="H76" s="842">
        <v>13.428155142722773</v>
      </c>
      <c r="I76" s="842">
        <v>12.803725827277807</v>
      </c>
      <c r="J76" s="842">
        <v>14.890624999999998</v>
      </c>
      <c r="K76" s="842">
        <v>13.42725507165474</v>
      </c>
      <c r="L76" s="843">
        <v>13.637440260413831</v>
      </c>
      <c r="N76" s="840"/>
      <c r="O76" s="840"/>
      <c r="P76" s="840"/>
      <c r="Q76" s="840"/>
      <c r="R76" s="840"/>
      <c r="S76" s="840"/>
      <c r="T76" s="840"/>
      <c r="U76" s="840"/>
      <c r="V76" s="840"/>
      <c r="W76" s="840"/>
      <c r="X76" s="840"/>
      <c r="Y76" s="840"/>
      <c r="Z76" s="840"/>
      <c r="AA76" s="839"/>
      <c r="AB76" s="839"/>
      <c r="AC76" s="839"/>
      <c r="AD76" s="839"/>
      <c r="AE76" s="839"/>
      <c r="AF76" s="839"/>
      <c r="AG76" s="839"/>
      <c r="AH76" s="839"/>
    </row>
    <row r="77" spans="2:34" s="225" customFormat="1" ht="27.75" customHeight="1" x14ac:dyDescent="0.2">
      <c r="B77" s="1738"/>
      <c r="C77" s="841" t="s">
        <v>349</v>
      </c>
      <c r="D77" s="842">
        <v>14.604727466708081</v>
      </c>
      <c r="E77" s="842">
        <v>8.1458773213293938</v>
      </c>
      <c r="F77" s="842">
        <v>11.775180941276787</v>
      </c>
      <c r="G77" s="842">
        <v>12.204955414362631</v>
      </c>
      <c r="H77" s="842">
        <v>13.365527390371263</v>
      </c>
      <c r="I77" s="842">
        <v>12.609056343043237</v>
      </c>
      <c r="J77" s="842">
        <v>14.890616316666181</v>
      </c>
      <c r="K77" s="842">
        <v>13.651123192074646</v>
      </c>
      <c r="L77" s="843">
        <v>13.629080810538833</v>
      </c>
      <c r="N77" s="840"/>
      <c r="O77" s="840"/>
      <c r="P77" s="840"/>
      <c r="Q77" s="840"/>
      <c r="R77" s="840"/>
      <c r="S77" s="840"/>
      <c r="T77" s="840"/>
      <c r="U77" s="840"/>
      <c r="V77" s="840"/>
      <c r="W77" s="840"/>
      <c r="X77" s="840"/>
      <c r="Y77" s="840"/>
      <c r="Z77" s="840"/>
      <c r="AA77" s="839"/>
      <c r="AB77" s="839"/>
      <c r="AC77" s="839"/>
      <c r="AD77" s="839"/>
      <c r="AE77" s="839"/>
      <c r="AF77" s="839"/>
      <c r="AG77" s="839"/>
      <c r="AH77" s="839"/>
    </row>
    <row r="78" spans="2:34" s="225" customFormat="1" ht="27.75" customHeight="1" x14ac:dyDescent="0.2">
      <c r="B78" s="1738"/>
      <c r="C78" s="841" t="s">
        <v>350</v>
      </c>
      <c r="D78" s="842">
        <v>14.629561842641737</v>
      </c>
      <c r="E78" s="842">
        <v>8.0383353854158024</v>
      </c>
      <c r="F78" s="842">
        <v>11.164600745984346</v>
      </c>
      <c r="G78" s="842">
        <v>11.148278389094266</v>
      </c>
      <c r="H78" s="842">
        <v>13.378317256559452</v>
      </c>
      <c r="I78" s="842">
        <v>12.594590311513052</v>
      </c>
      <c r="J78" s="842">
        <v>14.890624999999998</v>
      </c>
      <c r="K78" s="842">
        <v>13.663235294088707</v>
      </c>
      <c r="L78" s="843">
        <v>13.631691965540302</v>
      </c>
      <c r="N78" s="840"/>
      <c r="O78" s="840"/>
      <c r="P78" s="840"/>
      <c r="Q78" s="840"/>
      <c r="R78" s="840"/>
      <c r="S78" s="840"/>
      <c r="T78" s="840"/>
      <c r="U78" s="840"/>
      <c r="V78" s="840"/>
      <c r="W78" s="840"/>
      <c r="X78" s="840"/>
      <c r="Y78" s="840"/>
      <c r="Z78" s="840"/>
      <c r="AA78" s="839"/>
      <c r="AB78" s="839"/>
      <c r="AC78" s="839"/>
      <c r="AD78" s="839"/>
      <c r="AE78" s="839"/>
      <c r="AF78" s="839"/>
      <c r="AG78" s="839"/>
      <c r="AH78" s="839"/>
    </row>
    <row r="79" spans="2:34" s="225" customFormat="1" ht="27.75" customHeight="1" x14ac:dyDescent="0.2">
      <c r="B79" s="1738"/>
      <c r="C79" s="841" t="s">
        <v>351</v>
      </c>
      <c r="D79" s="842">
        <v>14.58159468588946</v>
      </c>
      <c r="E79" s="842">
        <v>8.0043333807065125</v>
      </c>
      <c r="F79" s="842">
        <v>11.850986196426048</v>
      </c>
      <c r="G79" s="842">
        <v>12.154267597054771</v>
      </c>
      <c r="H79" s="842">
        <v>13.336176913732178</v>
      </c>
      <c r="I79" s="842">
        <v>12.56753463159572</v>
      </c>
      <c r="J79" s="842">
        <v>14.890531228383946</v>
      </c>
      <c r="K79" s="842">
        <v>13.594083784174687</v>
      </c>
      <c r="L79" s="843">
        <v>13.597081639471634</v>
      </c>
      <c r="N79" s="840"/>
      <c r="O79" s="840"/>
      <c r="P79" s="840"/>
      <c r="Q79" s="840"/>
      <c r="R79" s="840"/>
      <c r="S79" s="840"/>
      <c r="T79" s="840"/>
      <c r="U79" s="840"/>
      <c r="V79" s="840"/>
      <c r="W79" s="840"/>
      <c r="X79" s="840"/>
      <c r="Y79" s="840"/>
      <c r="Z79" s="840"/>
      <c r="AA79" s="839"/>
      <c r="AB79" s="839"/>
      <c r="AC79" s="839"/>
      <c r="AD79" s="839"/>
      <c r="AE79" s="839"/>
      <c r="AF79" s="839"/>
      <c r="AG79" s="839"/>
      <c r="AH79" s="839"/>
    </row>
    <row r="80" spans="2:34" s="225" customFormat="1" ht="27.75" customHeight="1" x14ac:dyDescent="0.2">
      <c r="B80" s="1738"/>
      <c r="C80" s="841" t="s">
        <v>352</v>
      </c>
      <c r="D80" s="842">
        <v>14.570770863636465</v>
      </c>
      <c r="E80" s="842">
        <v>7.9932432248366663</v>
      </c>
      <c r="F80" s="842">
        <v>11.921878662955093</v>
      </c>
      <c r="G80" s="842">
        <v>12.142714876141593</v>
      </c>
      <c r="H80" s="842">
        <v>13.173794556826868</v>
      </c>
      <c r="I80" s="842">
        <v>12.548764148304791</v>
      </c>
      <c r="J80" s="842">
        <v>14.890624999999998</v>
      </c>
      <c r="K80" s="842">
        <v>13.339968987122539</v>
      </c>
      <c r="L80" s="843">
        <v>13.48828817306355</v>
      </c>
      <c r="N80" s="840"/>
      <c r="O80" s="840"/>
      <c r="P80" s="840"/>
      <c r="Q80" s="840"/>
      <c r="R80" s="840"/>
      <c r="S80" s="840"/>
      <c r="T80" s="840"/>
      <c r="U80" s="840"/>
      <c r="V80" s="840"/>
      <c r="W80" s="840"/>
      <c r="X80" s="840"/>
      <c r="Y80" s="840"/>
      <c r="Z80" s="840"/>
      <c r="AA80" s="839"/>
      <c r="AB80" s="839"/>
      <c r="AC80" s="839"/>
      <c r="AD80" s="839"/>
      <c r="AE80" s="839"/>
      <c r="AF80" s="839"/>
      <c r="AG80" s="839"/>
      <c r="AH80" s="839"/>
    </row>
    <row r="81" spans="2:34" s="225" customFormat="1" ht="27.75" customHeight="1" x14ac:dyDescent="0.2">
      <c r="B81" s="1738"/>
      <c r="C81" s="841" t="s">
        <v>353</v>
      </c>
      <c r="D81" s="842">
        <v>14.536711618704853</v>
      </c>
      <c r="E81" s="842">
        <v>8.0077102158962159</v>
      </c>
      <c r="F81" s="842">
        <v>11.928683246838128</v>
      </c>
      <c r="G81" s="842">
        <v>12.180988884497163</v>
      </c>
      <c r="H81" s="842">
        <v>13.19446740744751</v>
      </c>
      <c r="I81" s="842">
        <v>12.523644073304736</v>
      </c>
      <c r="J81" s="842">
        <v>14.87498845837216</v>
      </c>
      <c r="K81" s="842">
        <v>13.672088433698571</v>
      </c>
      <c r="L81" s="843">
        <v>13.566297093205746</v>
      </c>
      <c r="N81" s="840"/>
      <c r="O81" s="840"/>
      <c r="P81" s="840"/>
      <c r="Q81" s="840"/>
      <c r="R81" s="840"/>
      <c r="S81" s="840"/>
      <c r="T81" s="840"/>
      <c r="U81" s="840"/>
      <c r="V81" s="840"/>
      <c r="W81" s="840"/>
      <c r="X81" s="840"/>
      <c r="Y81" s="840"/>
      <c r="Z81" s="840"/>
      <c r="AA81" s="839"/>
      <c r="AB81" s="839"/>
      <c r="AC81" s="839"/>
      <c r="AD81" s="839"/>
      <c r="AE81" s="839"/>
      <c r="AF81" s="839"/>
      <c r="AG81" s="839"/>
      <c r="AH81" s="839"/>
    </row>
    <row r="82" spans="2:34" s="225" customFormat="1" ht="27.75" customHeight="1" x14ac:dyDescent="0.2">
      <c r="B82" s="1738"/>
      <c r="C82" s="841" t="s">
        <v>354</v>
      </c>
      <c r="D82" s="842">
        <v>14.508227726316768</v>
      </c>
      <c r="E82" s="842">
        <v>8.0191306176100099</v>
      </c>
      <c r="F82" s="842">
        <v>11.919950202431638</v>
      </c>
      <c r="G82" s="842">
        <v>12.169545785990993</v>
      </c>
      <c r="H82" s="842">
        <v>13.191246201175524</v>
      </c>
      <c r="I82" s="842">
        <v>11.473789957607021</v>
      </c>
      <c r="J82" s="842">
        <v>14.873590053825648</v>
      </c>
      <c r="K82" s="842">
        <v>13.713210299492978</v>
      </c>
      <c r="L82" s="843">
        <v>13.312959128025293</v>
      </c>
      <c r="N82" s="840"/>
      <c r="O82" s="840"/>
      <c r="P82" s="840"/>
      <c r="Q82" s="840"/>
      <c r="R82" s="840"/>
      <c r="S82" s="840"/>
      <c r="T82" s="840"/>
      <c r="U82" s="840"/>
      <c r="V82" s="840"/>
      <c r="W82" s="840"/>
      <c r="X82" s="840"/>
      <c r="Y82" s="840"/>
      <c r="Z82" s="840"/>
      <c r="AA82" s="839"/>
      <c r="AB82" s="839"/>
      <c r="AC82" s="839"/>
      <c r="AD82" s="839"/>
      <c r="AE82" s="839"/>
      <c r="AF82" s="839"/>
      <c r="AG82" s="839"/>
      <c r="AH82" s="839"/>
    </row>
    <row r="83" spans="2:34" s="225" customFormat="1" ht="27.75" customHeight="1" x14ac:dyDescent="0.2">
      <c r="B83" s="1738"/>
      <c r="C83" s="841" t="s">
        <v>355</v>
      </c>
      <c r="D83" s="842">
        <v>14.480021886132596</v>
      </c>
      <c r="E83" s="842">
        <v>8.029131239552898</v>
      </c>
      <c r="F83" s="842">
        <v>11.857502268653111</v>
      </c>
      <c r="G83" s="842">
        <v>12.021125902033376</v>
      </c>
      <c r="H83" s="842">
        <v>13.222388705783853</v>
      </c>
      <c r="I83" s="842">
        <v>11.656201451077893</v>
      </c>
      <c r="J83" s="842">
        <v>17.874983737773714</v>
      </c>
      <c r="K83" s="842">
        <v>13.792155096339734</v>
      </c>
      <c r="L83" s="843">
        <v>14.1364322477438</v>
      </c>
      <c r="N83" s="840"/>
      <c r="O83" s="840"/>
      <c r="P83" s="840"/>
      <c r="Q83" s="840"/>
      <c r="R83" s="840"/>
      <c r="S83" s="840"/>
      <c r="T83" s="840"/>
      <c r="U83" s="840"/>
      <c r="V83" s="840"/>
      <c r="W83" s="840"/>
      <c r="X83" s="840"/>
      <c r="Y83" s="840"/>
      <c r="Z83" s="840"/>
      <c r="AA83" s="839"/>
      <c r="AB83" s="839"/>
      <c r="AC83" s="839"/>
      <c r="AD83" s="839"/>
      <c r="AE83" s="839"/>
      <c r="AF83" s="839"/>
      <c r="AG83" s="839"/>
      <c r="AH83" s="839"/>
    </row>
    <row r="84" spans="2:34" s="225" customFormat="1" ht="27.75" customHeight="1" x14ac:dyDescent="0.2">
      <c r="B84" s="1738"/>
      <c r="C84" s="841" t="s">
        <v>356</v>
      </c>
      <c r="D84" s="842">
        <v>14.454543381484669</v>
      </c>
      <c r="E84" s="842">
        <v>8.0286088947660144</v>
      </c>
      <c r="F84" s="842">
        <v>11.912360361450771</v>
      </c>
      <c r="G84" s="842">
        <v>12.170636309513512</v>
      </c>
      <c r="H84" s="842">
        <v>13.18056684422648</v>
      </c>
      <c r="I84" s="842">
        <v>11.646607810421823</v>
      </c>
      <c r="J84" s="842">
        <v>17.874972102307098</v>
      </c>
      <c r="K84" s="842">
        <v>13.857755640452801</v>
      </c>
      <c r="L84" s="843">
        <v>14.13997559935205</v>
      </c>
      <c r="N84" s="840"/>
      <c r="O84" s="840"/>
      <c r="P84" s="840"/>
      <c r="Q84" s="840"/>
      <c r="R84" s="840"/>
      <c r="S84" s="840"/>
      <c r="T84" s="840"/>
      <c r="U84" s="840"/>
      <c r="V84" s="840"/>
      <c r="W84" s="840"/>
      <c r="X84" s="840"/>
      <c r="Y84" s="840"/>
      <c r="Z84" s="840"/>
      <c r="AA84" s="839"/>
      <c r="AB84" s="839"/>
      <c r="AC84" s="839"/>
      <c r="AD84" s="839"/>
      <c r="AE84" s="839"/>
      <c r="AF84" s="839"/>
      <c r="AG84" s="839"/>
      <c r="AH84" s="839"/>
    </row>
    <row r="85" spans="2:34" s="225" customFormat="1" ht="27.75" customHeight="1" thickBot="1" x14ac:dyDescent="0.25">
      <c r="B85" s="1739"/>
      <c r="C85" s="846" t="s">
        <v>357</v>
      </c>
      <c r="D85" s="1011">
        <v>14.414570784601036</v>
      </c>
      <c r="E85" s="1011">
        <v>8.0264076556069952</v>
      </c>
      <c r="F85" s="1011">
        <v>11.952794360913344</v>
      </c>
      <c r="G85" s="1011">
        <v>12.171368275960488</v>
      </c>
      <c r="H85" s="1011">
        <v>13.47464476171411</v>
      </c>
      <c r="I85" s="1011">
        <v>11.60721822425181</v>
      </c>
      <c r="J85" s="1011">
        <v>17.874927045631221</v>
      </c>
      <c r="K85" s="1011">
        <v>14.492812600968103</v>
      </c>
      <c r="L85" s="848">
        <v>14.362400658141311</v>
      </c>
      <c r="N85" s="840"/>
      <c r="O85" s="840"/>
      <c r="P85" s="840"/>
      <c r="Q85" s="840"/>
      <c r="R85" s="840"/>
      <c r="S85" s="840"/>
      <c r="T85" s="840"/>
      <c r="U85" s="840"/>
      <c r="V85" s="840"/>
      <c r="W85" s="840"/>
      <c r="X85" s="840"/>
      <c r="Y85" s="840"/>
      <c r="Z85" s="840"/>
      <c r="AA85" s="839"/>
      <c r="AB85" s="839"/>
      <c r="AC85" s="839"/>
      <c r="AD85" s="839"/>
      <c r="AE85" s="839"/>
      <c r="AF85" s="839"/>
      <c r="AG85" s="839"/>
      <c r="AH85" s="839"/>
    </row>
    <row r="86" spans="2:34" ht="8.25" customHeight="1" thickTop="1" x14ac:dyDescent="0.35">
      <c r="B86" s="122"/>
      <c r="C86" s="122"/>
      <c r="D86" s="122"/>
      <c r="E86" s="122"/>
      <c r="F86" s="122"/>
      <c r="G86" s="122"/>
      <c r="H86" s="122"/>
      <c r="I86" s="122"/>
      <c r="J86" s="122"/>
      <c r="K86" s="122"/>
      <c r="L86" s="122"/>
      <c r="Q86" s="121"/>
      <c r="R86" s="121"/>
      <c r="S86" s="121"/>
      <c r="T86" s="121"/>
      <c r="U86" s="121"/>
      <c r="V86" s="121"/>
      <c r="W86" s="121"/>
      <c r="X86" s="121"/>
      <c r="Y86" s="121"/>
      <c r="Z86" s="121"/>
      <c r="AA86" s="121"/>
      <c r="AB86" s="121"/>
      <c r="AC86" s="121"/>
      <c r="AD86" s="121"/>
      <c r="AE86" s="121"/>
      <c r="AF86" s="121"/>
      <c r="AG86" s="121"/>
      <c r="AH86" s="121"/>
    </row>
    <row r="87" spans="2:34" s="267" customFormat="1" ht="22.5" customHeight="1" x14ac:dyDescent="0.5">
      <c r="B87" s="1754" t="s">
        <v>759</v>
      </c>
      <c r="C87" s="1754"/>
      <c r="K87" s="1753" t="s">
        <v>761</v>
      </c>
      <c r="L87" s="1753"/>
      <c r="Q87" s="365"/>
      <c r="R87" s="365"/>
      <c r="S87" s="365"/>
      <c r="T87" s="365"/>
      <c r="U87" s="365"/>
      <c r="V87" s="365"/>
      <c r="W87" s="365"/>
      <c r="X87" s="365"/>
      <c r="Y87" s="365"/>
      <c r="Z87" s="365"/>
      <c r="AA87" s="365"/>
      <c r="AB87" s="365"/>
      <c r="AC87" s="365"/>
      <c r="AD87" s="365"/>
      <c r="AE87" s="365"/>
      <c r="AF87" s="365"/>
      <c r="AG87" s="365"/>
      <c r="AH87" s="365"/>
    </row>
    <row r="88" spans="2:34" x14ac:dyDescent="0.35">
      <c r="Q88" s="121"/>
      <c r="R88" s="121"/>
      <c r="S88" s="121"/>
      <c r="T88" s="121"/>
      <c r="U88" s="121"/>
      <c r="V88" s="121"/>
      <c r="W88" s="121"/>
      <c r="X88" s="121"/>
      <c r="Y88" s="121"/>
      <c r="Z88" s="121"/>
      <c r="AA88" s="121"/>
      <c r="AB88" s="121"/>
      <c r="AC88" s="121"/>
      <c r="AD88" s="121"/>
      <c r="AE88" s="121"/>
      <c r="AF88" s="121"/>
      <c r="AG88" s="121"/>
      <c r="AH88" s="121"/>
    </row>
    <row r="89" spans="2:34" x14ac:dyDescent="0.35">
      <c r="Q89" s="121"/>
      <c r="R89" s="121"/>
      <c r="S89" s="121"/>
      <c r="T89" s="121"/>
      <c r="U89" s="121"/>
      <c r="V89" s="121"/>
      <c r="W89" s="121"/>
      <c r="X89" s="121"/>
      <c r="Y89" s="121"/>
      <c r="Z89" s="121"/>
      <c r="AA89" s="121"/>
      <c r="AB89" s="121"/>
      <c r="AC89" s="121"/>
      <c r="AD89" s="121"/>
      <c r="AE89" s="121"/>
      <c r="AF89" s="121"/>
      <c r="AG89" s="121"/>
      <c r="AH89" s="121"/>
    </row>
    <row r="91" spans="2:34" x14ac:dyDescent="0.35">
      <c r="D91" s="75"/>
      <c r="E91" s="75"/>
      <c r="F91" s="75"/>
      <c r="G91" s="75"/>
      <c r="H91" s="75"/>
      <c r="I91" s="75"/>
      <c r="J91" s="75"/>
      <c r="K91" s="75"/>
      <c r="L91" s="75"/>
      <c r="M91" s="75"/>
    </row>
    <row r="92" spans="2:34" x14ac:dyDescent="0.35">
      <c r="D92" s="75"/>
      <c r="E92" s="75"/>
      <c r="F92" s="75"/>
      <c r="G92" s="75"/>
      <c r="H92" s="75"/>
      <c r="I92" s="75"/>
      <c r="J92" s="75"/>
      <c r="K92" s="75"/>
      <c r="L92" s="75"/>
      <c r="M92" s="75"/>
    </row>
    <row r="93" spans="2:34" x14ac:dyDescent="0.35">
      <c r="D93" s="75"/>
      <c r="E93" s="75"/>
      <c r="F93" s="75"/>
      <c r="G93" s="75"/>
      <c r="H93" s="75"/>
      <c r="I93" s="75"/>
      <c r="J93" s="75"/>
      <c r="K93" s="75"/>
      <c r="L93" s="75"/>
      <c r="M93" s="75"/>
    </row>
    <row r="94" spans="2:34" x14ac:dyDescent="0.35">
      <c r="D94" s="75"/>
      <c r="E94" s="75"/>
      <c r="F94" s="75"/>
      <c r="G94" s="75"/>
      <c r="H94" s="75"/>
      <c r="I94" s="75"/>
      <c r="J94" s="75"/>
      <c r="K94" s="75"/>
      <c r="L94" s="75"/>
      <c r="M94" s="75"/>
    </row>
    <row r="95" spans="2:34" x14ac:dyDescent="0.35">
      <c r="D95" s="75"/>
      <c r="E95" s="75"/>
      <c r="F95" s="75"/>
      <c r="G95" s="75"/>
      <c r="H95" s="75"/>
      <c r="I95" s="75"/>
      <c r="J95" s="75"/>
      <c r="K95" s="75"/>
      <c r="L95" s="75"/>
      <c r="M95" s="75"/>
    </row>
    <row r="96" spans="2:34" x14ac:dyDescent="0.35">
      <c r="D96" s="75"/>
      <c r="E96" s="75"/>
      <c r="F96" s="75"/>
      <c r="G96" s="75"/>
      <c r="H96" s="75"/>
      <c r="I96" s="75"/>
      <c r="J96" s="75"/>
      <c r="K96" s="75"/>
      <c r="L96" s="75"/>
      <c r="M96" s="75"/>
    </row>
    <row r="97" spans="4:13" x14ac:dyDescent="0.35">
      <c r="D97" s="75"/>
      <c r="E97" s="75"/>
      <c r="F97" s="75"/>
      <c r="G97" s="75"/>
      <c r="H97" s="75"/>
      <c r="I97" s="75"/>
      <c r="J97" s="75"/>
      <c r="K97" s="75"/>
      <c r="L97" s="75"/>
      <c r="M97" s="75"/>
    </row>
    <row r="98" spans="4:13" x14ac:dyDescent="0.35">
      <c r="D98" s="75"/>
      <c r="E98" s="75"/>
      <c r="F98" s="75"/>
      <c r="G98" s="75"/>
      <c r="H98" s="75"/>
      <c r="I98" s="75"/>
      <c r="J98" s="75"/>
      <c r="K98" s="75"/>
      <c r="L98" s="75"/>
      <c r="M98" s="75"/>
    </row>
    <row r="99" spans="4:13" x14ac:dyDescent="0.35">
      <c r="D99" s="75"/>
      <c r="E99" s="75"/>
      <c r="F99" s="75"/>
      <c r="G99" s="75"/>
      <c r="H99" s="75"/>
      <c r="I99" s="75"/>
      <c r="J99" s="75"/>
      <c r="K99" s="75"/>
      <c r="L99" s="75"/>
      <c r="M99" s="75"/>
    </row>
    <row r="100" spans="4:13" x14ac:dyDescent="0.35">
      <c r="D100" s="75"/>
      <c r="E100" s="75"/>
      <c r="F100" s="75"/>
      <c r="G100" s="75"/>
      <c r="H100" s="75"/>
      <c r="I100" s="75"/>
      <c r="J100" s="75"/>
      <c r="K100" s="75"/>
      <c r="L100" s="75"/>
      <c r="M100" s="75"/>
    </row>
    <row r="101" spans="4:13" x14ac:dyDescent="0.35">
      <c r="D101" s="75"/>
      <c r="E101" s="75"/>
      <c r="F101" s="75"/>
      <c r="G101" s="75"/>
      <c r="H101" s="75"/>
      <c r="I101" s="75"/>
      <c r="J101" s="75"/>
      <c r="K101" s="75"/>
      <c r="L101" s="75"/>
      <c r="M101" s="75"/>
    </row>
    <row r="102" spans="4:13" x14ac:dyDescent="0.35">
      <c r="D102" s="75"/>
      <c r="E102" s="75"/>
      <c r="F102" s="75"/>
      <c r="G102" s="75"/>
      <c r="H102" s="75"/>
      <c r="I102" s="75"/>
      <c r="J102" s="75"/>
      <c r="K102" s="75"/>
      <c r="L102" s="75"/>
      <c r="M102" s="75"/>
    </row>
    <row r="103" spans="4:13" x14ac:dyDescent="0.35">
      <c r="D103" s="75"/>
      <c r="E103" s="75"/>
      <c r="F103" s="75"/>
      <c r="G103" s="75"/>
      <c r="H103" s="75"/>
      <c r="I103" s="75"/>
      <c r="J103" s="75"/>
      <c r="K103" s="75"/>
      <c r="L103" s="75"/>
      <c r="M103" s="75"/>
    </row>
    <row r="104" spans="4:13" x14ac:dyDescent="0.35">
      <c r="D104" s="75"/>
      <c r="E104" s="75"/>
      <c r="F104" s="75"/>
      <c r="G104" s="75"/>
      <c r="H104" s="75"/>
      <c r="I104" s="75"/>
      <c r="J104" s="75"/>
      <c r="K104" s="75"/>
      <c r="L104" s="75"/>
      <c r="M104" s="75"/>
    </row>
    <row r="105" spans="4:13" x14ac:dyDescent="0.35">
      <c r="D105" s="75"/>
    </row>
    <row r="106" spans="4:13" x14ac:dyDescent="0.35">
      <c r="D106" s="75"/>
    </row>
    <row r="107" spans="4:13" x14ac:dyDescent="0.35">
      <c r="D107" s="75"/>
    </row>
    <row r="108" spans="4:13" x14ac:dyDescent="0.35">
      <c r="D108" s="75"/>
    </row>
    <row r="109" spans="4:13" x14ac:dyDescent="0.35">
      <c r="D109" s="75"/>
    </row>
    <row r="110" spans="4:13" x14ac:dyDescent="0.35">
      <c r="D110" s="75"/>
    </row>
    <row r="111" spans="4:13" x14ac:dyDescent="0.35">
      <c r="D111" s="75"/>
    </row>
    <row r="112" spans="4:13" x14ac:dyDescent="0.35">
      <c r="D112" s="75"/>
    </row>
    <row r="113" spans="4:4" x14ac:dyDescent="0.35">
      <c r="D113" s="75"/>
    </row>
  </sheetData>
  <mergeCells count="68">
    <mergeCell ref="B3:L3"/>
    <mergeCell ref="B9:C9"/>
    <mergeCell ref="B12:C12"/>
    <mergeCell ref="K87:L87"/>
    <mergeCell ref="B62:B73"/>
    <mergeCell ref="B74:B85"/>
    <mergeCell ref="B56:C56"/>
    <mergeCell ref="B57:C57"/>
    <mergeCell ref="B61:C61"/>
    <mergeCell ref="B58:C58"/>
    <mergeCell ref="B87:C87"/>
    <mergeCell ref="B59:C59"/>
    <mergeCell ref="B60:C60"/>
    <mergeCell ref="D54:D55"/>
    <mergeCell ref="B54:C55"/>
    <mergeCell ref="B13:C13"/>
    <mergeCell ref="E53:G53"/>
    <mergeCell ref="B47:L47"/>
    <mergeCell ref="B49:L49"/>
    <mergeCell ref="B53:C53"/>
    <mergeCell ref="H53:L53"/>
    <mergeCell ref="B51:C51"/>
    <mergeCell ref="B43:C43"/>
    <mergeCell ref="L10:L11"/>
    <mergeCell ref="B5:L5"/>
    <mergeCell ref="K43:L43"/>
    <mergeCell ref="B10:C11"/>
    <mergeCell ref="B16:C16"/>
    <mergeCell ref="B30:B41"/>
    <mergeCell ref="B17:C17"/>
    <mergeCell ref="B14:C14"/>
    <mergeCell ref="B15:C15"/>
    <mergeCell ref="B18:B29"/>
    <mergeCell ref="B7:C7"/>
    <mergeCell ref="D18:E18"/>
    <mergeCell ref="D19:E19"/>
    <mergeCell ref="D20:E20"/>
    <mergeCell ref="D21:E21"/>
    <mergeCell ref="D12:E12"/>
    <mergeCell ref="D13:E13"/>
    <mergeCell ref="D14:E14"/>
    <mergeCell ref="D15:E15"/>
    <mergeCell ref="D16:E16"/>
    <mergeCell ref="D38:E38"/>
    <mergeCell ref="D39:E39"/>
    <mergeCell ref="D40:E40"/>
    <mergeCell ref="D41:E41"/>
    <mergeCell ref="D32:E32"/>
    <mergeCell ref="D33:E33"/>
    <mergeCell ref="D34:E34"/>
    <mergeCell ref="D35:E35"/>
    <mergeCell ref="D36:E36"/>
    <mergeCell ref="D9:E9"/>
    <mergeCell ref="G9:K9"/>
    <mergeCell ref="D10:E11"/>
    <mergeCell ref="F10:F11"/>
    <mergeCell ref="D37:E37"/>
    <mergeCell ref="D27:E27"/>
    <mergeCell ref="D28:E28"/>
    <mergeCell ref="D29:E29"/>
    <mergeCell ref="D30:E30"/>
    <mergeCell ref="D31:E31"/>
    <mergeCell ref="D22:E22"/>
    <mergeCell ref="D23:E23"/>
    <mergeCell ref="D24:E24"/>
    <mergeCell ref="D25:E25"/>
    <mergeCell ref="D26:E26"/>
    <mergeCell ref="D17:E17"/>
  </mergeCells>
  <printOptions horizontalCentered="1"/>
  <pageMargins left="0.196850393700787" right="0.196850393700787" top="0.196850393700787" bottom="0" header="0.31496062992126" footer="0"/>
  <pageSetup paperSize="9" scale="35" orientation="portrait" r:id="rId1"/>
  <headerFooter>
    <oddFooter>&amp;C&amp;"Times New Roman,Regular"&amp;20 -22 -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V116"/>
  <sheetViews>
    <sheetView rightToLeft="1" view="pageBreakPreview" zoomScale="50" zoomScaleNormal="50" zoomScaleSheetLayoutView="50" workbookViewId="0"/>
  </sheetViews>
  <sheetFormatPr defaultRowHeight="21.75" x14ac:dyDescent="0.5"/>
  <cols>
    <col min="1" max="1" width="9.140625" style="70"/>
    <col min="2" max="2" width="65.7109375" style="38" customWidth="1"/>
    <col min="3" max="3" width="22.28515625" style="38" customWidth="1"/>
    <col min="4" max="4" width="56.42578125" style="70" customWidth="1"/>
    <col min="5" max="5" width="60" style="38" customWidth="1"/>
    <col min="6" max="7" width="9.140625" style="70"/>
    <col min="8" max="18" width="12.7109375" style="70" customWidth="1"/>
    <col min="19" max="16384" width="9.140625" style="70"/>
  </cols>
  <sheetData>
    <row r="1" spans="2:22" s="45" customFormat="1" ht="19.5" customHeight="1" x14ac:dyDescent="0.65">
      <c r="D1" s="44"/>
      <c r="E1" s="44"/>
      <c r="F1" s="44"/>
      <c r="G1" s="44"/>
      <c r="H1" s="44"/>
      <c r="I1" s="44"/>
      <c r="J1" s="44"/>
      <c r="K1" s="44"/>
      <c r="L1" s="44"/>
      <c r="M1" s="44"/>
      <c r="N1" s="44"/>
      <c r="O1" s="44"/>
      <c r="P1" s="44"/>
      <c r="Q1" s="44"/>
      <c r="R1" s="44"/>
      <c r="S1" s="44"/>
      <c r="T1" s="44"/>
      <c r="U1" s="44"/>
      <c r="V1" s="44"/>
    </row>
    <row r="2" spans="2:22" s="45" customFormat="1" ht="19.5" customHeight="1" x14ac:dyDescent="0.65">
      <c r="B2" s="44"/>
      <c r="C2" s="44"/>
      <c r="D2" s="44"/>
      <c r="E2" s="44"/>
      <c r="F2" s="44"/>
      <c r="G2" s="44"/>
      <c r="H2" s="44"/>
      <c r="I2" s="44"/>
      <c r="J2" s="44"/>
      <c r="K2" s="44"/>
      <c r="L2" s="44"/>
      <c r="M2" s="44"/>
      <c r="N2" s="44"/>
      <c r="O2" s="44"/>
      <c r="P2" s="44"/>
      <c r="Q2" s="44"/>
      <c r="R2" s="44"/>
      <c r="S2" s="44"/>
      <c r="T2" s="44"/>
      <c r="U2" s="44"/>
    </row>
    <row r="3" spans="2:22" s="5" customFormat="1" ht="36.75" x14ac:dyDescent="0.85">
      <c r="B3" s="1648" t="s">
        <v>1779</v>
      </c>
      <c r="C3" s="1648"/>
      <c r="D3" s="1648"/>
      <c r="E3" s="1648"/>
    </row>
    <row r="4" spans="2:22" s="5" customFormat="1" ht="12.75" customHeight="1" x14ac:dyDescent="0.85">
      <c r="B4" s="945"/>
      <c r="C4" s="1040"/>
      <c r="D4" s="945"/>
      <c r="E4" s="945"/>
    </row>
    <row r="5" spans="2:22" s="5" customFormat="1" ht="36.75" x14ac:dyDescent="0.85">
      <c r="B5" s="1648" t="s">
        <v>1780</v>
      </c>
      <c r="C5" s="1648"/>
      <c r="D5" s="1648"/>
      <c r="E5" s="1649"/>
    </row>
    <row r="6" spans="2:22" s="5" customFormat="1" ht="19.5" customHeight="1" x14ac:dyDescent="0.65">
      <c r="B6" s="2"/>
      <c r="C6" s="2"/>
      <c r="D6" s="2"/>
      <c r="E6" s="2"/>
      <c r="F6" s="2"/>
      <c r="G6" s="2"/>
      <c r="H6" s="2"/>
      <c r="I6" s="2"/>
      <c r="J6" s="2"/>
      <c r="K6" s="2"/>
      <c r="L6" s="2"/>
      <c r="M6" s="2"/>
      <c r="N6" s="2"/>
      <c r="O6" s="2"/>
      <c r="P6" s="2"/>
      <c r="Q6" s="2"/>
    </row>
    <row r="7" spans="2:22" s="267" customFormat="1" ht="22.5" x14ac:dyDescent="0.5">
      <c r="B7" s="216" t="s">
        <v>770</v>
      </c>
      <c r="C7" s="1041"/>
      <c r="E7" s="120" t="s">
        <v>771</v>
      </c>
    </row>
    <row r="8" spans="2:22" s="5" customFormat="1" ht="19.5" customHeight="1" thickBot="1" x14ac:dyDescent="0.7">
      <c r="B8" s="2"/>
      <c r="C8" s="2"/>
      <c r="D8" s="90"/>
      <c r="E8" s="2"/>
      <c r="F8" s="2"/>
      <c r="G8" s="2"/>
      <c r="H8" s="2"/>
      <c r="I8" s="2"/>
      <c r="J8" s="2"/>
      <c r="K8" s="2"/>
      <c r="L8" s="2"/>
      <c r="M8" s="2"/>
      <c r="N8" s="2"/>
      <c r="O8" s="2"/>
      <c r="P8" s="2"/>
      <c r="Q8" s="2"/>
    </row>
    <row r="9" spans="2:22" s="49" customFormat="1" ht="15" customHeight="1" thickTop="1" x14ac:dyDescent="0.65">
      <c r="B9" s="91"/>
      <c r="C9" s="1765"/>
      <c r="D9" s="1766"/>
      <c r="E9" s="92"/>
    </row>
    <row r="10" spans="2:22" s="849" customFormat="1" ht="24.95" customHeight="1" x14ac:dyDescent="0.2">
      <c r="B10" s="638" t="s">
        <v>636</v>
      </c>
      <c r="C10" s="1767"/>
      <c r="D10" s="1768"/>
      <c r="E10" s="409" t="s">
        <v>204</v>
      </c>
      <c r="K10" s="433"/>
      <c r="L10" s="433"/>
      <c r="M10" s="433"/>
      <c r="N10" s="433"/>
      <c r="O10" s="433"/>
    </row>
    <row r="11" spans="2:22" s="849" customFormat="1" ht="15" customHeight="1" x14ac:dyDescent="0.2">
      <c r="B11" s="850"/>
      <c r="C11" s="1769"/>
      <c r="D11" s="1770"/>
      <c r="E11" s="853"/>
      <c r="K11" s="433"/>
      <c r="L11" s="433"/>
      <c r="M11" s="433"/>
      <c r="N11" s="433"/>
      <c r="O11" s="433"/>
    </row>
    <row r="12" spans="2:22" s="433" customFormat="1" ht="30.75" x14ac:dyDescent="0.2">
      <c r="B12" s="949" t="s">
        <v>633</v>
      </c>
      <c r="C12" s="1759">
        <v>0</v>
      </c>
      <c r="D12" s="1760"/>
      <c r="E12" s="965" t="s">
        <v>634</v>
      </c>
      <c r="H12" s="742"/>
      <c r="I12" s="742"/>
      <c r="J12" s="742"/>
    </row>
    <row r="13" spans="2:22" s="433" customFormat="1" ht="12" customHeight="1" x14ac:dyDescent="0.2">
      <c r="B13" s="949"/>
      <c r="C13" s="1761"/>
      <c r="D13" s="1762"/>
      <c r="E13" s="965"/>
      <c r="H13" s="742"/>
      <c r="I13" s="742"/>
      <c r="J13" s="742"/>
    </row>
    <row r="14" spans="2:22" s="433" customFormat="1" ht="30.75" x14ac:dyDescent="0.2">
      <c r="B14" s="851" t="s">
        <v>813</v>
      </c>
      <c r="C14" s="1773">
        <v>7</v>
      </c>
      <c r="D14" s="1774"/>
      <c r="E14" s="965" t="s">
        <v>814</v>
      </c>
      <c r="H14" s="742"/>
      <c r="I14" s="742"/>
      <c r="J14" s="742"/>
    </row>
    <row r="15" spans="2:22" s="433" customFormat="1" ht="24.95" customHeight="1" x14ac:dyDescent="0.2">
      <c r="B15" s="949"/>
      <c r="C15" s="1761"/>
      <c r="D15" s="1762"/>
      <c r="E15" s="965"/>
      <c r="H15" s="742"/>
      <c r="I15" s="742"/>
      <c r="J15" s="742"/>
    </row>
    <row r="16" spans="2:22" s="433" customFormat="1" ht="30.75" x14ac:dyDescent="0.2">
      <c r="B16" s="1771" t="s">
        <v>635</v>
      </c>
      <c r="C16" s="1759" t="s">
        <v>815</v>
      </c>
      <c r="D16" s="1760"/>
      <c r="E16" s="1772" t="s">
        <v>185</v>
      </c>
      <c r="H16" s="742"/>
      <c r="I16" s="742"/>
      <c r="J16" s="742"/>
    </row>
    <row r="17" spans="2:15" s="433" customFormat="1" ht="30.75" x14ac:dyDescent="0.2">
      <c r="B17" s="1771"/>
      <c r="C17" s="1759" t="s">
        <v>816</v>
      </c>
      <c r="D17" s="1760"/>
      <c r="E17" s="1772"/>
      <c r="H17" s="742"/>
      <c r="I17" s="742"/>
      <c r="J17" s="742"/>
    </row>
    <row r="18" spans="2:15" s="433" customFormat="1" ht="24.95" customHeight="1" x14ac:dyDescent="0.2">
      <c r="B18" s="949"/>
      <c r="C18" s="1761"/>
      <c r="D18" s="1762"/>
      <c r="E18" s="965"/>
      <c r="H18" s="742"/>
      <c r="I18" s="742"/>
      <c r="J18" s="742"/>
    </row>
    <row r="19" spans="2:15" s="433" customFormat="1" ht="30.75" x14ac:dyDescent="0.2">
      <c r="B19" s="1771" t="s">
        <v>817</v>
      </c>
      <c r="C19" s="1759" t="s">
        <v>818</v>
      </c>
      <c r="D19" s="1760"/>
      <c r="E19" s="1772" t="s">
        <v>819</v>
      </c>
      <c r="H19" s="742"/>
      <c r="I19" s="742"/>
      <c r="J19" s="742"/>
    </row>
    <row r="20" spans="2:15" s="433" customFormat="1" ht="30.75" x14ac:dyDescent="0.2">
      <c r="B20" s="1771"/>
      <c r="C20" s="1759" t="s">
        <v>820</v>
      </c>
      <c r="D20" s="1760"/>
      <c r="E20" s="1772"/>
      <c r="H20" s="742"/>
      <c r="I20" s="742"/>
      <c r="J20" s="742"/>
    </row>
    <row r="21" spans="2:15" s="509" customFormat="1" ht="24.95" customHeight="1" x14ac:dyDescent="0.2">
      <c r="B21" s="949"/>
      <c r="C21" s="1761"/>
      <c r="D21" s="1762"/>
      <c r="E21" s="965"/>
      <c r="H21" s="849"/>
      <c r="I21" s="849"/>
      <c r="J21" s="849"/>
      <c r="K21" s="433"/>
      <c r="L21" s="433"/>
      <c r="M21" s="433"/>
      <c r="N21" s="433"/>
      <c r="O21" s="433"/>
    </row>
    <row r="22" spans="2:15" s="433" customFormat="1" ht="30.75" x14ac:dyDescent="0.2">
      <c r="B22" s="852" t="s">
        <v>91</v>
      </c>
      <c r="C22" s="1759">
        <v>10</v>
      </c>
      <c r="D22" s="1760"/>
      <c r="E22" s="854" t="s">
        <v>92</v>
      </c>
      <c r="H22" s="742"/>
      <c r="I22" s="742"/>
      <c r="J22" s="742"/>
    </row>
    <row r="23" spans="2:15" s="509" customFormat="1" ht="24.95" customHeight="1" thickBot="1" x14ac:dyDescent="0.75">
      <c r="B23" s="369"/>
      <c r="C23" s="1763"/>
      <c r="D23" s="1764"/>
      <c r="E23" s="1043"/>
      <c r="H23" s="849"/>
      <c r="I23" s="849"/>
      <c r="J23" s="849"/>
    </row>
    <row r="24" spans="2:15" s="143" customFormat="1" ht="20.25" customHeight="1" thickTop="1" x14ac:dyDescent="0.7">
      <c r="B24" s="94"/>
      <c r="C24" s="94"/>
      <c r="D24" s="95"/>
      <c r="E24" s="94"/>
      <c r="K24" s="193"/>
    </row>
    <row r="25" spans="2:15" s="96" customFormat="1" ht="27" x14ac:dyDescent="0.65">
      <c r="B25" s="197" t="s">
        <v>821</v>
      </c>
      <c r="C25" s="197"/>
      <c r="D25" s="197"/>
      <c r="E25" s="197" t="s">
        <v>822</v>
      </c>
      <c r="K25" s="93"/>
    </row>
    <row r="26" spans="2:15" s="197" customFormat="1" ht="18.75" customHeight="1" x14ac:dyDescent="0.5">
      <c r="B26" s="1044"/>
      <c r="C26" s="1044"/>
      <c r="D26" s="97"/>
      <c r="E26" s="1045"/>
      <c r="K26" s="366"/>
    </row>
    <row r="27" spans="2:15" s="97" customFormat="1" ht="21.75" customHeight="1" x14ac:dyDescent="0.2">
      <c r="B27" s="1044"/>
      <c r="C27" s="1044"/>
      <c r="E27" s="1045"/>
    </row>
    <row r="28" spans="2:15" s="100" customFormat="1" ht="9.9499999999999993" customHeight="1" x14ac:dyDescent="0.5">
      <c r="B28" s="98"/>
      <c r="C28" s="98"/>
      <c r="D28" s="99"/>
      <c r="E28" s="94"/>
    </row>
    <row r="29" spans="2:15" s="96" customFormat="1" x14ac:dyDescent="0.5">
      <c r="B29" s="94"/>
      <c r="C29" s="94"/>
      <c r="D29" s="95"/>
      <c r="E29" s="94"/>
    </row>
    <row r="30" spans="2:15" s="96" customFormat="1" x14ac:dyDescent="0.5">
      <c r="B30" s="101"/>
      <c r="C30" s="101"/>
      <c r="D30" s="102"/>
      <c r="E30" s="103"/>
    </row>
    <row r="31" spans="2:15" s="96" customFormat="1" x14ac:dyDescent="0.5">
      <c r="B31" s="101"/>
      <c r="C31" s="101"/>
      <c r="D31" s="102"/>
      <c r="E31" s="103"/>
    </row>
    <row r="32" spans="2:15" s="96" customFormat="1" x14ac:dyDescent="0.5">
      <c r="B32" s="101"/>
      <c r="C32" s="101"/>
      <c r="D32" s="102"/>
      <c r="E32" s="103"/>
    </row>
    <row r="33" spans="2:5" s="100" customFormat="1" ht="9.9499999999999993" customHeight="1" x14ac:dyDescent="0.5">
      <c r="B33" s="98"/>
      <c r="C33" s="98"/>
      <c r="D33" s="99"/>
      <c r="E33" s="94"/>
    </row>
    <row r="34" spans="2:5" ht="9.9499999999999993" customHeight="1" x14ac:dyDescent="0.5">
      <c r="B34" s="104"/>
      <c r="C34" s="104"/>
      <c r="D34" s="105"/>
      <c r="E34" s="104"/>
    </row>
    <row r="35" spans="2:5" s="108" customFormat="1" ht="23.25" x14ac:dyDescent="0.5">
      <c r="B35" s="106"/>
      <c r="C35" s="106"/>
      <c r="D35" s="98"/>
      <c r="E35" s="107"/>
    </row>
    <row r="36" spans="2:5" s="100" customFormat="1" ht="9.9499999999999993" customHeight="1" x14ac:dyDescent="0.5">
      <c r="B36" s="98"/>
      <c r="C36" s="98"/>
      <c r="D36" s="99"/>
      <c r="E36" s="94"/>
    </row>
    <row r="37" spans="2:5" s="96" customFormat="1" x14ac:dyDescent="0.5">
      <c r="B37" s="94"/>
      <c r="C37" s="94"/>
      <c r="D37" s="109"/>
      <c r="E37" s="94"/>
    </row>
    <row r="38" spans="2:5" s="38" customFormat="1" x14ac:dyDescent="0.5">
      <c r="B38" s="101"/>
      <c r="C38" s="101"/>
      <c r="D38" s="110"/>
      <c r="E38" s="103"/>
    </row>
    <row r="39" spans="2:5" s="38" customFormat="1" x14ac:dyDescent="0.5">
      <c r="B39" s="101"/>
      <c r="C39" s="101"/>
      <c r="D39" s="110"/>
      <c r="E39" s="103"/>
    </row>
    <row r="40" spans="2:5" s="100" customFormat="1" ht="9.9499999999999993" customHeight="1" x14ac:dyDescent="0.5">
      <c r="B40" s="98"/>
      <c r="C40" s="98"/>
      <c r="D40" s="111"/>
      <c r="E40" s="94"/>
    </row>
    <row r="41" spans="2:5" s="96" customFormat="1" x14ac:dyDescent="0.5">
      <c r="B41" s="94"/>
      <c r="C41" s="94"/>
      <c r="D41" s="109"/>
      <c r="E41" s="94"/>
    </row>
    <row r="42" spans="2:5" s="38" customFormat="1" x14ac:dyDescent="0.5">
      <c r="B42" s="101"/>
      <c r="C42" s="101"/>
      <c r="D42" s="110"/>
      <c r="E42" s="103"/>
    </row>
    <row r="43" spans="2:5" s="38" customFormat="1" x14ac:dyDescent="0.5">
      <c r="B43" s="101"/>
      <c r="C43" s="101"/>
      <c r="D43" s="110"/>
      <c r="E43" s="103"/>
    </row>
    <row r="44" spans="2:5" s="38" customFormat="1" x14ac:dyDescent="0.5">
      <c r="B44" s="101"/>
      <c r="C44" s="101"/>
      <c r="D44" s="110"/>
      <c r="E44" s="103"/>
    </row>
    <row r="45" spans="2:5" s="38" customFormat="1" x14ac:dyDescent="0.5">
      <c r="B45" s="101"/>
      <c r="C45" s="101"/>
      <c r="D45" s="110"/>
      <c r="E45" s="103"/>
    </row>
    <row r="46" spans="2:5" s="38" customFormat="1" x14ac:dyDescent="0.5">
      <c r="B46" s="112"/>
      <c r="C46" s="112"/>
      <c r="D46" s="113"/>
      <c r="E46" s="103"/>
    </row>
    <row r="47" spans="2:5" s="96" customFormat="1" x14ac:dyDescent="0.5">
      <c r="B47" s="94"/>
      <c r="C47" s="94"/>
      <c r="D47" s="109"/>
      <c r="E47" s="94"/>
    </row>
    <row r="48" spans="2:5" s="38" customFormat="1" x14ac:dyDescent="0.5">
      <c r="B48" s="94"/>
      <c r="C48" s="94"/>
      <c r="D48" s="113"/>
      <c r="E48" s="94"/>
    </row>
    <row r="49" spans="2:5" s="96" customFormat="1" x14ac:dyDescent="0.5">
      <c r="B49" s="94"/>
      <c r="C49" s="94"/>
      <c r="D49" s="109"/>
      <c r="E49" s="94"/>
    </row>
    <row r="50" spans="2:5" s="38" customFormat="1" x14ac:dyDescent="0.5">
      <c r="B50" s="101"/>
      <c r="C50" s="101"/>
      <c r="D50" s="110"/>
      <c r="E50" s="103"/>
    </row>
    <row r="51" spans="2:5" s="38" customFormat="1" x14ac:dyDescent="0.5">
      <c r="B51" s="101"/>
      <c r="C51" s="101"/>
      <c r="D51" s="110"/>
      <c r="E51" s="103"/>
    </row>
    <row r="52" spans="2:5" s="100" customFormat="1" ht="9.9499999999999993" customHeight="1" x14ac:dyDescent="0.5">
      <c r="B52" s="98"/>
      <c r="C52" s="98"/>
      <c r="D52" s="111"/>
      <c r="E52" s="94"/>
    </row>
    <row r="53" spans="2:5" s="96" customFormat="1" x14ac:dyDescent="0.5">
      <c r="B53" s="94"/>
      <c r="C53" s="94"/>
      <c r="D53" s="109"/>
      <c r="E53" s="94"/>
    </row>
    <row r="54" spans="2:5" s="38" customFormat="1" x14ac:dyDescent="0.5">
      <c r="B54" s="101"/>
      <c r="C54" s="101"/>
      <c r="D54" s="110"/>
      <c r="E54" s="103"/>
    </row>
    <row r="55" spans="2:5" s="38" customFormat="1" x14ac:dyDescent="0.5">
      <c r="B55" s="101"/>
      <c r="C55" s="101"/>
      <c r="D55" s="110"/>
      <c r="E55" s="103"/>
    </row>
    <row r="56" spans="2:5" s="38" customFormat="1" x14ac:dyDescent="0.5">
      <c r="B56" s="101"/>
      <c r="C56" s="101"/>
      <c r="D56" s="110"/>
      <c r="E56" s="103"/>
    </row>
    <row r="57" spans="2:5" s="100" customFormat="1" ht="9.9499999999999993" customHeight="1" x14ac:dyDescent="0.5">
      <c r="B57" s="98"/>
      <c r="C57" s="98"/>
      <c r="D57" s="111"/>
      <c r="E57" s="94"/>
    </row>
    <row r="58" spans="2:5" s="38" customFormat="1" ht="9.9499999999999993" customHeight="1" x14ac:dyDescent="0.5">
      <c r="B58" s="104"/>
      <c r="C58" s="104"/>
      <c r="D58" s="101"/>
      <c r="E58" s="104"/>
    </row>
    <row r="59" spans="2:5" s="108" customFormat="1" ht="23.25" x14ac:dyDescent="0.5">
      <c r="B59" s="106"/>
      <c r="C59" s="106"/>
      <c r="D59" s="114"/>
      <c r="E59" s="107"/>
    </row>
    <row r="60" spans="2:5" s="100" customFormat="1" ht="9.9499999999999993" customHeight="1" x14ac:dyDescent="0.5">
      <c r="B60" s="98"/>
      <c r="C60" s="98"/>
      <c r="D60" s="111"/>
      <c r="E60" s="94"/>
    </row>
    <row r="61" spans="2:5" s="96" customFormat="1" x14ac:dyDescent="0.5">
      <c r="B61" s="94"/>
      <c r="C61" s="94"/>
      <c r="D61" s="109"/>
      <c r="E61" s="94"/>
    </row>
    <row r="62" spans="2:5" s="38" customFormat="1" x14ac:dyDescent="0.5">
      <c r="B62" s="101"/>
      <c r="C62" s="101"/>
      <c r="D62" s="110"/>
      <c r="E62" s="103"/>
    </row>
    <row r="63" spans="2:5" s="38" customFormat="1" x14ac:dyDescent="0.5">
      <c r="B63" s="101"/>
      <c r="C63" s="101"/>
      <c r="D63" s="110"/>
      <c r="E63" s="103"/>
    </row>
    <row r="64" spans="2:5" s="100" customFormat="1" ht="9.9499999999999993" customHeight="1" x14ac:dyDescent="0.5">
      <c r="B64" s="98"/>
      <c r="C64" s="98"/>
      <c r="D64" s="111"/>
      <c r="E64" s="94"/>
    </row>
    <row r="65" spans="2:5" s="96" customFormat="1" x14ac:dyDescent="0.5">
      <c r="B65" s="94"/>
      <c r="C65" s="94"/>
      <c r="D65" s="109"/>
      <c r="E65" s="94"/>
    </row>
    <row r="66" spans="2:5" s="38" customFormat="1" x14ac:dyDescent="0.5">
      <c r="B66" s="101"/>
      <c r="C66" s="101"/>
      <c r="D66" s="110"/>
      <c r="E66" s="103"/>
    </row>
    <row r="67" spans="2:5" s="38" customFormat="1" x14ac:dyDescent="0.5">
      <c r="B67" s="101"/>
      <c r="C67" s="101"/>
      <c r="D67" s="110"/>
      <c r="E67" s="103"/>
    </row>
    <row r="68" spans="2:5" s="38" customFormat="1" x14ac:dyDescent="0.5">
      <c r="B68" s="101"/>
      <c r="C68" s="101"/>
      <c r="D68" s="110"/>
      <c r="E68" s="103"/>
    </row>
    <row r="69" spans="2:5" s="38" customFormat="1" x14ac:dyDescent="0.5">
      <c r="B69" s="101"/>
      <c r="C69" s="101"/>
      <c r="D69" s="110"/>
      <c r="E69" s="103"/>
    </row>
    <row r="70" spans="2:5" s="38" customFormat="1" x14ac:dyDescent="0.5">
      <c r="B70" s="112"/>
      <c r="C70" s="112"/>
      <c r="D70" s="110"/>
      <c r="E70" s="103"/>
    </row>
    <row r="71" spans="2:5" s="96" customFormat="1" x14ac:dyDescent="0.5">
      <c r="B71" s="94"/>
      <c r="C71" s="94"/>
      <c r="D71" s="109"/>
      <c r="E71" s="94"/>
    </row>
    <row r="72" spans="2:5" s="38" customFormat="1" x14ac:dyDescent="0.5">
      <c r="B72" s="94"/>
      <c r="C72" s="94"/>
      <c r="D72" s="113"/>
      <c r="E72" s="94"/>
    </row>
    <row r="73" spans="2:5" s="96" customFormat="1" x14ac:dyDescent="0.5">
      <c r="B73" s="94"/>
      <c r="C73" s="94"/>
      <c r="D73" s="109"/>
      <c r="E73" s="94"/>
    </row>
    <row r="74" spans="2:5" s="38" customFormat="1" x14ac:dyDescent="0.5">
      <c r="B74" s="101"/>
      <c r="C74" s="101"/>
      <c r="D74" s="110"/>
      <c r="E74" s="103"/>
    </row>
    <row r="75" spans="2:5" s="38" customFormat="1" x14ac:dyDescent="0.5">
      <c r="B75" s="101"/>
      <c r="C75" s="101"/>
      <c r="D75" s="110"/>
      <c r="E75" s="103"/>
    </row>
    <row r="76" spans="2:5" s="100" customFormat="1" ht="9.9499999999999993" customHeight="1" x14ac:dyDescent="0.5">
      <c r="B76" s="98"/>
      <c r="C76" s="98"/>
      <c r="D76" s="111"/>
      <c r="E76" s="94"/>
    </row>
    <row r="77" spans="2:5" s="96" customFormat="1" x14ac:dyDescent="0.5">
      <c r="B77" s="94"/>
      <c r="C77" s="94"/>
      <c r="D77" s="109"/>
      <c r="E77" s="94"/>
    </row>
    <row r="78" spans="2:5" s="38" customFormat="1" x14ac:dyDescent="0.5">
      <c r="B78" s="101"/>
      <c r="C78" s="101"/>
      <c r="D78" s="110"/>
      <c r="E78" s="103"/>
    </row>
    <row r="79" spans="2:5" s="38" customFormat="1" x14ac:dyDescent="0.5">
      <c r="B79" s="101"/>
      <c r="C79" s="101"/>
      <c r="D79" s="110"/>
      <c r="E79" s="103"/>
    </row>
    <row r="80" spans="2:5" s="38" customFormat="1" x14ac:dyDescent="0.5">
      <c r="B80" s="101"/>
      <c r="C80" s="101"/>
      <c r="D80" s="110"/>
      <c r="E80" s="103"/>
    </row>
    <row r="81" spans="2:5" s="38" customFormat="1" ht="9.9499999999999993" customHeight="1" x14ac:dyDescent="0.5">
      <c r="B81" s="94"/>
      <c r="C81" s="94"/>
      <c r="D81" s="115"/>
      <c r="E81" s="94"/>
    </row>
    <row r="82" spans="2:5" x14ac:dyDescent="0.5">
      <c r="B82" s="116"/>
      <c r="C82" s="116"/>
      <c r="D82" s="117"/>
      <c r="E82" s="116"/>
    </row>
    <row r="83" spans="2:5" x14ac:dyDescent="0.5">
      <c r="B83" s="116"/>
      <c r="C83" s="116"/>
      <c r="D83" s="117"/>
      <c r="E83" s="116"/>
    </row>
    <row r="84" spans="2:5" x14ac:dyDescent="0.5">
      <c r="B84" s="116"/>
      <c r="C84" s="116"/>
      <c r="D84" s="118"/>
      <c r="E84" s="118"/>
    </row>
    <row r="85" spans="2:5" x14ac:dyDescent="0.5">
      <c r="B85" s="116"/>
      <c r="C85" s="116"/>
      <c r="D85" s="118"/>
      <c r="E85" s="118"/>
    </row>
    <row r="86" spans="2:5" x14ac:dyDescent="0.5">
      <c r="B86" s="116"/>
      <c r="C86" s="116"/>
      <c r="D86" s="118"/>
      <c r="E86" s="118"/>
    </row>
    <row r="87" spans="2:5" x14ac:dyDescent="0.5">
      <c r="B87" s="116"/>
      <c r="C87" s="116"/>
      <c r="D87" s="116"/>
      <c r="E87" s="116"/>
    </row>
    <row r="88" spans="2:5" x14ac:dyDescent="0.5">
      <c r="B88" s="116"/>
      <c r="C88" s="116"/>
      <c r="D88" s="117"/>
      <c r="E88" s="116"/>
    </row>
    <row r="89" spans="2:5" x14ac:dyDescent="0.5">
      <c r="B89" s="116"/>
      <c r="C89" s="116"/>
      <c r="D89" s="117"/>
      <c r="E89" s="116"/>
    </row>
    <row r="90" spans="2:5" x14ac:dyDescent="0.5">
      <c r="B90" s="116"/>
      <c r="C90" s="116"/>
      <c r="D90" s="117"/>
      <c r="E90" s="116"/>
    </row>
    <row r="91" spans="2:5" x14ac:dyDescent="0.5">
      <c r="B91" s="116"/>
      <c r="C91" s="116"/>
      <c r="D91" s="117"/>
      <c r="E91" s="116"/>
    </row>
    <row r="92" spans="2:5" x14ac:dyDescent="0.5">
      <c r="B92" s="116"/>
      <c r="C92" s="116"/>
      <c r="D92" s="117"/>
      <c r="E92" s="116"/>
    </row>
    <row r="93" spans="2:5" x14ac:dyDescent="0.5">
      <c r="B93" s="116"/>
      <c r="C93" s="116"/>
      <c r="D93" s="117"/>
      <c r="E93" s="116"/>
    </row>
    <row r="94" spans="2:5" x14ac:dyDescent="0.5">
      <c r="B94" s="116"/>
      <c r="C94" s="116"/>
      <c r="D94" s="117"/>
      <c r="E94" s="116"/>
    </row>
    <row r="95" spans="2:5" x14ac:dyDescent="0.5">
      <c r="B95" s="116"/>
      <c r="C95" s="116"/>
      <c r="D95" s="117"/>
      <c r="E95" s="116"/>
    </row>
    <row r="96" spans="2:5" x14ac:dyDescent="0.5">
      <c r="B96" s="116"/>
      <c r="C96" s="116"/>
      <c r="D96" s="117"/>
      <c r="E96" s="116"/>
    </row>
    <row r="97" spans="2:5" x14ac:dyDescent="0.5">
      <c r="B97" s="116"/>
      <c r="C97" s="116"/>
      <c r="D97" s="117"/>
      <c r="E97" s="116"/>
    </row>
    <row r="98" spans="2:5" x14ac:dyDescent="0.5">
      <c r="B98" s="116"/>
      <c r="C98" s="116"/>
      <c r="D98" s="117"/>
      <c r="E98" s="116"/>
    </row>
    <row r="99" spans="2:5" x14ac:dyDescent="0.5">
      <c r="B99" s="116"/>
      <c r="C99" s="116"/>
      <c r="D99" s="117"/>
      <c r="E99" s="116"/>
    </row>
    <row r="100" spans="2:5" x14ac:dyDescent="0.5">
      <c r="B100" s="116"/>
      <c r="C100" s="116"/>
      <c r="D100" s="117"/>
      <c r="E100" s="116"/>
    </row>
    <row r="101" spans="2:5" x14ac:dyDescent="0.5">
      <c r="B101" s="116"/>
      <c r="C101" s="116"/>
      <c r="D101" s="117"/>
      <c r="E101" s="116"/>
    </row>
    <row r="102" spans="2:5" x14ac:dyDescent="0.5">
      <c r="B102" s="116"/>
      <c r="C102" s="116"/>
      <c r="D102" s="117"/>
      <c r="E102" s="116"/>
    </row>
    <row r="103" spans="2:5" x14ac:dyDescent="0.5">
      <c r="B103" s="116"/>
      <c r="C103" s="116"/>
      <c r="D103" s="117"/>
      <c r="E103" s="116"/>
    </row>
    <row r="104" spans="2:5" x14ac:dyDescent="0.5">
      <c r="B104" s="116"/>
      <c r="C104" s="116"/>
      <c r="D104" s="117"/>
      <c r="E104" s="116"/>
    </row>
    <row r="105" spans="2:5" x14ac:dyDescent="0.5">
      <c r="B105" s="116"/>
      <c r="C105" s="116"/>
      <c r="D105" s="117"/>
      <c r="E105" s="116"/>
    </row>
    <row r="106" spans="2:5" x14ac:dyDescent="0.5">
      <c r="B106" s="116"/>
      <c r="C106" s="116"/>
      <c r="D106" s="117"/>
      <c r="E106" s="116"/>
    </row>
    <row r="107" spans="2:5" x14ac:dyDescent="0.5">
      <c r="B107" s="116"/>
      <c r="C107" s="116"/>
      <c r="D107" s="117"/>
      <c r="E107" s="116"/>
    </row>
    <row r="108" spans="2:5" x14ac:dyDescent="0.5">
      <c r="B108" s="116"/>
      <c r="C108" s="116"/>
      <c r="D108" s="117"/>
      <c r="E108" s="116"/>
    </row>
    <row r="109" spans="2:5" x14ac:dyDescent="0.5">
      <c r="B109" s="116"/>
      <c r="C109" s="116"/>
      <c r="D109" s="117"/>
      <c r="E109" s="116"/>
    </row>
    <row r="110" spans="2:5" x14ac:dyDescent="0.5">
      <c r="B110" s="116"/>
      <c r="C110" s="116"/>
      <c r="D110" s="117"/>
      <c r="E110" s="116"/>
    </row>
    <row r="111" spans="2:5" x14ac:dyDescent="0.5">
      <c r="B111" s="116"/>
      <c r="C111" s="116"/>
      <c r="D111" s="117"/>
      <c r="E111" s="116"/>
    </row>
    <row r="112" spans="2:5" x14ac:dyDescent="0.5">
      <c r="B112" s="116"/>
      <c r="C112" s="116"/>
      <c r="D112" s="117"/>
      <c r="E112" s="116"/>
    </row>
    <row r="113" spans="2:5" x14ac:dyDescent="0.5">
      <c r="B113" s="116"/>
      <c r="C113" s="116"/>
      <c r="D113" s="117"/>
      <c r="E113" s="116"/>
    </row>
    <row r="114" spans="2:5" x14ac:dyDescent="0.5">
      <c r="B114" s="116"/>
      <c r="C114" s="116"/>
      <c r="D114" s="117"/>
      <c r="E114" s="116"/>
    </row>
    <row r="115" spans="2:5" x14ac:dyDescent="0.5">
      <c r="B115" s="116"/>
      <c r="C115" s="116"/>
      <c r="D115" s="117"/>
      <c r="E115" s="116"/>
    </row>
    <row r="116" spans="2:5" x14ac:dyDescent="0.5">
      <c r="B116" s="116"/>
      <c r="C116" s="116"/>
      <c r="D116" s="117"/>
      <c r="E116" s="116"/>
    </row>
  </sheetData>
  <mergeCells count="21">
    <mergeCell ref="B3:E3"/>
    <mergeCell ref="B5:E5"/>
    <mergeCell ref="B16:B17"/>
    <mergeCell ref="E16:E17"/>
    <mergeCell ref="B19:B20"/>
    <mergeCell ref="E19:E20"/>
    <mergeCell ref="C12:D12"/>
    <mergeCell ref="C14:D14"/>
    <mergeCell ref="C16:D16"/>
    <mergeCell ref="C17:D17"/>
    <mergeCell ref="C20:D20"/>
    <mergeCell ref="C19:D19"/>
    <mergeCell ref="C22:D22"/>
    <mergeCell ref="C21:D21"/>
    <mergeCell ref="C23:D23"/>
    <mergeCell ref="C9:D9"/>
    <mergeCell ref="C10:D10"/>
    <mergeCell ref="C11:D11"/>
    <mergeCell ref="C15:D15"/>
    <mergeCell ref="C13:D13"/>
    <mergeCell ref="C18:D18"/>
  </mergeCells>
  <phoneticPr fontId="0" type="noConversion"/>
  <printOptions horizontalCentered="1"/>
  <pageMargins left="0.196850393700787" right="0.196850393700787" top="0.59055118110236204" bottom="0.59055118110236204" header="0.511811023622047" footer="0.511811023622047"/>
  <pageSetup paperSize="9" scale="49" orientation="portrait" r:id="rId1"/>
  <headerFooter alignWithMargins="0">
    <oddFooter>&amp;C&amp;"Times New Roman,Regular"&amp;20- 23-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39"/>
  <sheetViews>
    <sheetView rightToLeft="1" view="pageBreakPreview" zoomScale="50" zoomScaleNormal="50" zoomScaleSheetLayoutView="50" workbookViewId="0">
      <pane xSplit="2" ySplit="10" topLeftCell="C11" activePane="bottomRight" state="frozen"/>
      <selection pane="topRight"/>
      <selection pane="bottomLeft"/>
      <selection pane="bottomRight"/>
    </sheetView>
  </sheetViews>
  <sheetFormatPr defaultRowHeight="15" x14ac:dyDescent="0.35"/>
  <cols>
    <col min="1" max="1" width="9.140625" style="39"/>
    <col min="2" max="2" width="64.140625" style="39" customWidth="1"/>
    <col min="3" max="11" width="16.5703125" style="39" customWidth="1"/>
    <col min="12" max="20" width="16.28515625" style="39" customWidth="1"/>
    <col min="21" max="21" width="58.85546875" style="39" customWidth="1"/>
    <col min="22" max="23" width="9.140625" style="39"/>
    <col min="24" max="24" width="10.42578125" style="39" bestFit="1" customWidth="1"/>
    <col min="25" max="16384" width="9.140625" style="39"/>
  </cols>
  <sheetData>
    <row r="1" spans="2:35" s="42" customFormat="1" ht="19.5" customHeight="1" x14ac:dyDescent="0.65">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row>
    <row r="2" spans="2:35" s="42" customFormat="1" ht="19.5" customHeight="1" x14ac:dyDescent="0.65">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row>
    <row r="3" spans="2:35" s="381" customFormat="1" ht="31.5" customHeight="1" x14ac:dyDescent="0.85">
      <c r="B3" s="1775" t="s">
        <v>1781</v>
      </c>
      <c r="C3" s="1775"/>
      <c r="D3" s="1775"/>
      <c r="E3" s="1775"/>
      <c r="F3" s="1775"/>
      <c r="G3" s="1775"/>
      <c r="H3" s="1775"/>
      <c r="I3" s="1775"/>
      <c r="J3" s="1775"/>
      <c r="K3" s="1775"/>
      <c r="L3" s="1775" t="s">
        <v>1782</v>
      </c>
      <c r="M3" s="1775"/>
      <c r="N3" s="1775"/>
      <c r="O3" s="1775"/>
      <c r="P3" s="1775"/>
      <c r="Q3" s="1775"/>
      <c r="R3" s="1775"/>
      <c r="S3" s="1775"/>
      <c r="T3" s="1775"/>
      <c r="U3" s="1775"/>
    </row>
    <row r="4" spans="2:35" s="5" customFormat="1" ht="12.75" customHeight="1" x14ac:dyDescent="0.65">
      <c r="B4" s="2"/>
      <c r="C4" s="2"/>
      <c r="D4" s="2"/>
      <c r="E4" s="2"/>
      <c r="F4" s="2"/>
      <c r="G4" s="2"/>
      <c r="H4" s="2"/>
      <c r="I4" s="2"/>
      <c r="J4" s="2"/>
      <c r="K4" s="2"/>
      <c r="L4" s="2"/>
      <c r="M4" s="2"/>
      <c r="N4" s="2"/>
      <c r="O4" s="2"/>
      <c r="P4" s="2"/>
      <c r="Q4" s="2"/>
      <c r="R4" s="2"/>
      <c r="S4" s="2"/>
      <c r="T4" s="2"/>
      <c r="U4" s="2"/>
      <c r="V4" s="2"/>
    </row>
    <row r="5" spans="2:35" ht="19.5" customHeight="1" x14ac:dyDescent="0.65">
      <c r="B5" s="47"/>
      <c r="C5" s="47"/>
      <c r="D5" s="47"/>
      <c r="E5" s="47"/>
      <c r="F5" s="47"/>
      <c r="G5" s="47"/>
      <c r="H5" s="47"/>
      <c r="I5" s="46"/>
      <c r="J5" s="46"/>
      <c r="K5" s="46"/>
      <c r="L5" s="46"/>
      <c r="M5" s="46"/>
      <c r="N5" s="46"/>
      <c r="O5" s="46"/>
      <c r="P5" s="46"/>
      <c r="Q5" s="46"/>
      <c r="R5" s="46"/>
      <c r="S5" s="46"/>
      <c r="T5" s="46"/>
      <c r="U5" s="46"/>
    </row>
    <row r="6" spans="2:35" s="380" customFormat="1" ht="22.5" x14ac:dyDescent="0.5">
      <c r="B6" s="382" t="s">
        <v>758</v>
      </c>
      <c r="C6" s="382"/>
      <c r="D6" s="382"/>
      <c r="E6" s="382"/>
      <c r="F6" s="382"/>
      <c r="G6" s="382"/>
      <c r="H6" s="382"/>
      <c r="U6" s="383" t="s">
        <v>762</v>
      </c>
      <c r="V6" s="383"/>
      <c r="Z6" s="383"/>
    </row>
    <row r="7" spans="2:35" ht="18.75" customHeight="1" thickBot="1" x14ac:dyDescent="0.4"/>
    <row r="8" spans="2:35" s="371" customFormat="1" ht="26.25" customHeight="1" thickTop="1" x14ac:dyDescent="0.2">
      <c r="B8" s="1779" t="s">
        <v>212</v>
      </c>
      <c r="C8" s="1643">
        <v>2016</v>
      </c>
      <c r="D8" s="1643" t="s">
        <v>808</v>
      </c>
      <c r="E8" s="1643" t="s">
        <v>823</v>
      </c>
      <c r="F8" s="1643" t="s">
        <v>846</v>
      </c>
      <c r="G8" s="1643" t="s">
        <v>855</v>
      </c>
      <c r="H8" s="1643" t="s">
        <v>877</v>
      </c>
      <c r="I8" s="1670" t="s">
        <v>877</v>
      </c>
      <c r="J8" s="1671"/>
      <c r="K8" s="1671"/>
      <c r="L8" s="1668" t="s">
        <v>877</v>
      </c>
      <c r="M8" s="1668"/>
      <c r="N8" s="1668"/>
      <c r="O8" s="1668"/>
      <c r="P8" s="1668"/>
      <c r="Q8" s="1668"/>
      <c r="R8" s="1668"/>
      <c r="S8" s="1668"/>
      <c r="T8" s="1669"/>
      <c r="U8" s="1776" t="s">
        <v>211</v>
      </c>
      <c r="V8" s="370"/>
      <c r="Z8" s="370"/>
    </row>
    <row r="9" spans="2:35" s="20" customFormat="1" ht="24.95" customHeight="1" x14ac:dyDescent="0.65">
      <c r="B9" s="1780"/>
      <c r="C9" s="1644"/>
      <c r="D9" s="1644"/>
      <c r="E9" s="1644"/>
      <c r="F9" s="1644"/>
      <c r="G9" s="1644"/>
      <c r="H9" s="1644"/>
      <c r="I9" s="227" t="s">
        <v>80</v>
      </c>
      <c r="J9" s="228" t="s">
        <v>81</v>
      </c>
      <c r="K9" s="228" t="s">
        <v>82</v>
      </c>
      <c r="L9" s="228" t="s">
        <v>83</v>
      </c>
      <c r="M9" s="228" t="s">
        <v>84</v>
      </c>
      <c r="N9" s="228" t="s">
        <v>74</v>
      </c>
      <c r="O9" s="228" t="s">
        <v>75</v>
      </c>
      <c r="P9" s="228" t="s">
        <v>76</v>
      </c>
      <c r="Q9" s="228" t="s">
        <v>77</v>
      </c>
      <c r="R9" s="228" t="s">
        <v>78</v>
      </c>
      <c r="S9" s="228" t="s">
        <v>79</v>
      </c>
      <c r="T9" s="229" t="s">
        <v>613</v>
      </c>
      <c r="U9" s="1777"/>
    </row>
    <row r="10" spans="2:35" s="20" customFormat="1" ht="24.95" customHeight="1" x14ac:dyDescent="0.65">
      <c r="B10" s="1781"/>
      <c r="C10" s="1645"/>
      <c r="D10" s="1645"/>
      <c r="E10" s="1645"/>
      <c r="F10" s="1645"/>
      <c r="G10" s="1645"/>
      <c r="H10" s="1645"/>
      <c r="I10" s="230" t="s">
        <v>142</v>
      </c>
      <c r="J10" s="231" t="s">
        <v>25</v>
      </c>
      <c r="K10" s="231" t="s">
        <v>26</v>
      </c>
      <c r="L10" s="231" t="s">
        <v>27</v>
      </c>
      <c r="M10" s="231" t="s">
        <v>73</v>
      </c>
      <c r="N10" s="231" t="s">
        <v>136</v>
      </c>
      <c r="O10" s="231" t="s">
        <v>137</v>
      </c>
      <c r="P10" s="231" t="s">
        <v>138</v>
      </c>
      <c r="Q10" s="231" t="s">
        <v>139</v>
      </c>
      <c r="R10" s="231" t="s">
        <v>140</v>
      </c>
      <c r="S10" s="231" t="s">
        <v>141</v>
      </c>
      <c r="T10" s="232" t="s">
        <v>135</v>
      </c>
      <c r="U10" s="1778"/>
    </row>
    <row r="11" spans="2:35" s="372" customFormat="1" ht="12.75" customHeight="1" x14ac:dyDescent="0.7">
      <c r="B11" s="926"/>
      <c r="C11" s="927"/>
      <c r="D11" s="1060"/>
      <c r="E11" s="927"/>
      <c r="F11" s="927"/>
      <c r="G11" s="927"/>
      <c r="H11" s="927"/>
      <c r="I11" s="928"/>
      <c r="J11" s="929"/>
      <c r="K11" s="929"/>
      <c r="L11" s="929"/>
      <c r="M11" s="929"/>
      <c r="N11" s="929"/>
      <c r="O11" s="929"/>
      <c r="P11" s="929"/>
      <c r="Q11" s="929"/>
      <c r="R11" s="929"/>
      <c r="S11" s="929"/>
      <c r="T11" s="930"/>
      <c r="U11" s="931"/>
    </row>
    <row r="12" spans="2:35" s="379" customFormat="1" ht="30" customHeight="1" x14ac:dyDescent="0.2">
      <c r="B12" s="402" t="s">
        <v>619</v>
      </c>
      <c r="C12" s="195">
        <v>44720</v>
      </c>
      <c r="D12" s="195">
        <v>79899</v>
      </c>
      <c r="E12" s="194">
        <v>53030</v>
      </c>
      <c r="F12" s="194">
        <v>67170</v>
      </c>
      <c r="G12" s="194">
        <v>58967</v>
      </c>
      <c r="H12" s="194">
        <v>65885</v>
      </c>
      <c r="I12" s="555">
        <v>6159</v>
      </c>
      <c r="J12" s="523">
        <v>5118</v>
      </c>
      <c r="K12" s="523">
        <v>5609</v>
      </c>
      <c r="L12" s="523">
        <v>4776</v>
      </c>
      <c r="M12" s="523">
        <v>4340</v>
      </c>
      <c r="N12" s="523">
        <v>6118</v>
      </c>
      <c r="O12" s="523">
        <v>4628</v>
      </c>
      <c r="P12" s="523">
        <v>6672</v>
      </c>
      <c r="Q12" s="523">
        <v>5868</v>
      </c>
      <c r="R12" s="523">
        <v>5120</v>
      </c>
      <c r="S12" s="523">
        <v>5978</v>
      </c>
      <c r="T12" s="556">
        <v>5499</v>
      </c>
      <c r="U12" s="403" t="s">
        <v>774</v>
      </c>
    </row>
    <row r="13" spans="2:35" s="379" customFormat="1" ht="30" customHeight="1" x14ac:dyDescent="0.2">
      <c r="B13" s="402" t="s">
        <v>70</v>
      </c>
      <c r="C13" s="195">
        <v>247011.586557</v>
      </c>
      <c r="D13" s="195">
        <v>521164.87466799997</v>
      </c>
      <c r="E13" s="194">
        <v>551290.13592200004</v>
      </c>
      <c r="F13" s="194">
        <v>645417.3931910001</v>
      </c>
      <c r="G13" s="194">
        <v>654054.12773800001</v>
      </c>
      <c r="H13" s="194">
        <v>2103461.8431639997</v>
      </c>
      <c r="I13" s="555">
        <v>127743.247158</v>
      </c>
      <c r="J13" s="523">
        <v>80389.390912999996</v>
      </c>
      <c r="K13" s="523">
        <v>97350.527459000004</v>
      </c>
      <c r="L13" s="523">
        <v>81197.643540999998</v>
      </c>
      <c r="M13" s="523">
        <v>85098.697190999999</v>
      </c>
      <c r="N13" s="523">
        <v>163657.07746599999</v>
      </c>
      <c r="O13" s="523">
        <v>183537.31355600001</v>
      </c>
      <c r="P13" s="523">
        <v>703406.81494700001</v>
      </c>
      <c r="Q13" s="523">
        <v>166163.96710499999</v>
      </c>
      <c r="R13" s="523">
        <v>122522.50936</v>
      </c>
      <c r="S13" s="523">
        <v>157414.544173</v>
      </c>
      <c r="T13" s="556">
        <v>134980.11029499999</v>
      </c>
      <c r="U13" s="403" t="s">
        <v>71</v>
      </c>
    </row>
    <row r="14" spans="2:35" s="400" customFormat="1" ht="15.75" customHeight="1" x14ac:dyDescent="0.2">
      <c r="B14" s="401"/>
      <c r="C14" s="194"/>
      <c r="D14" s="195"/>
      <c r="E14" s="194"/>
      <c r="F14" s="194"/>
      <c r="G14" s="194"/>
      <c r="H14" s="194"/>
      <c r="I14" s="553"/>
      <c r="J14" s="520"/>
      <c r="K14" s="520"/>
      <c r="L14" s="520"/>
      <c r="M14" s="520"/>
      <c r="N14" s="520"/>
      <c r="O14" s="520"/>
      <c r="P14" s="520"/>
      <c r="Q14" s="520"/>
      <c r="R14" s="520"/>
      <c r="S14" s="520"/>
      <c r="T14" s="554"/>
      <c r="U14" s="384"/>
      <c r="X14" s="379"/>
    </row>
    <row r="15" spans="2:35" s="400" customFormat="1" ht="30" customHeight="1" x14ac:dyDescent="0.2">
      <c r="B15" s="402" t="s">
        <v>620</v>
      </c>
      <c r="C15" s="195">
        <v>2032</v>
      </c>
      <c r="D15" s="195">
        <v>3796.7242169790889</v>
      </c>
      <c r="E15" s="194">
        <v>2412.4545454545455</v>
      </c>
      <c r="F15" s="194">
        <v>3051.545454545454</v>
      </c>
      <c r="G15" s="194">
        <v>2973.9741076671571</v>
      </c>
      <c r="H15" s="194">
        <v>3324.2994053730581</v>
      </c>
      <c r="I15" s="555">
        <v>294.06191428571429</v>
      </c>
      <c r="J15" s="523">
        <v>256.45</v>
      </c>
      <c r="K15" s="523">
        <v>254.91090909090912</v>
      </c>
      <c r="L15" s="523">
        <v>238.92499999999998</v>
      </c>
      <c r="M15" s="523">
        <v>290.33333333333337</v>
      </c>
      <c r="N15" s="523">
        <v>279.36363636363637</v>
      </c>
      <c r="O15" s="523">
        <v>289.6875</v>
      </c>
      <c r="P15" s="523">
        <v>304.40909090909088</v>
      </c>
      <c r="Q15" s="523">
        <v>267.68181818181819</v>
      </c>
      <c r="R15" s="523">
        <v>301.23529411764702</v>
      </c>
      <c r="S15" s="523">
        <v>272.09090909090907</v>
      </c>
      <c r="T15" s="556">
        <v>275.14999999999998</v>
      </c>
      <c r="U15" s="403" t="s">
        <v>621</v>
      </c>
      <c r="X15" s="379"/>
    </row>
    <row r="16" spans="2:35" s="400" customFormat="1" ht="30" customHeight="1" x14ac:dyDescent="0.2">
      <c r="B16" s="402" t="s">
        <v>70</v>
      </c>
      <c r="C16" s="195">
        <v>11227.799389</v>
      </c>
      <c r="D16" s="195">
        <v>24582.480040328184</v>
      </c>
      <c r="E16" s="194">
        <v>25064.178548265492</v>
      </c>
      <c r="F16" s="194">
        <v>29337.154235954542</v>
      </c>
      <c r="G16" s="194">
        <v>33056.276032313384</v>
      </c>
      <c r="H16" s="194">
        <v>103818.15499069169</v>
      </c>
      <c r="I16" s="555">
        <v>6083.0402074595231</v>
      </c>
      <c r="J16" s="523">
        <v>4019.71772435</v>
      </c>
      <c r="K16" s="523">
        <v>4425.0239752272719</v>
      </c>
      <c r="L16" s="523">
        <v>4064.1354673374999</v>
      </c>
      <c r="M16" s="523">
        <v>5673.2608543933338</v>
      </c>
      <c r="N16" s="523">
        <v>7439.1773329090911</v>
      </c>
      <c r="O16" s="523">
        <v>11472.159076399999</v>
      </c>
      <c r="P16" s="523">
        <v>31973.109095936365</v>
      </c>
      <c r="Q16" s="523">
        <v>7552.9101325090924</v>
      </c>
      <c r="R16" s="523">
        <v>7207.2064327058824</v>
      </c>
      <c r="S16" s="523">
        <v>7155.6025884636374</v>
      </c>
      <c r="T16" s="556">
        <v>6752.8121030000002</v>
      </c>
      <c r="U16" s="403" t="s">
        <v>71</v>
      </c>
      <c r="X16" s="379"/>
    </row>
    <row r="17" spans="2:25" s="400" customFormat="1" ht="15.75" customHeight="1" x14ac:dyDescent="0.2">
      <c r="B17" s="402"/>
      <c r="C17" s="194"/>
      <c r="D17" s="195"/>
      <c r="E17" s="194"/>
      <c r="F17" s="194"/>
      <c r="G17" s="194"/>
      <c r="H17" s="194"/>
      <c r="I17" s="555"/>
      <c r="J17" s="523"/>
      <c r="K17" s="523"/>
      <c r="L17" s="523"/>
      <c r="M17" s="523"/>
      <c r="N17" s="523"/>
      <c r="O17" s="523"/>
      <c r="P17" s="523"/>
      <c r="Q17" s="523"/>
      <c r="R17" s="523"/>
      <c r="S17" s="523"/>
      <c r="T17" s="556"/>
      <c r="U17" s="403"/>
      <c r="X17" s="379"/>
    </row>
    <row r="18" spans="2:25" s="400" customFormat="1" ht="30" customHeight="1" x14ac:dyDescent="0.2">
      <c r="B18" s="402" t="s">
        <v>622</v>
      </c>
      <c r="C18" s="195">
        <v>1681</v>
      </c>
      <c r="D18" s="195">
        <v>1378</v>
      </c>
      <c r="E18" s="194">
        <v>1287</v>
      </c>
      <c r="F18" s="194">
        <v>763</v>
      </c>
      <c r="G18" s="194">
        <v>286</v>
      </c>
      <c r="H18" s="194">
        <v>718</v>
      </c>
      <c r="I18" s="555">
        <v>41</v>
      </c>
      <c r="J18" s="523">
        <v>23</v>
      </c>
      <c r="K18" s="523">
        <v>53</v>
      </c>
      <c r="L18" s="1061">
        <v>18</v>
      </c>
      <c r="M18" s="523">
        <v>10</v>
      </c>
      <c r="N18" s="523">
        <v>110</v>
      </c>
      <c r="O18" s="523">
        <v>35</v>
      </c>
      <c r="P18" s="523">
        <v>83</v>
      </c>
      <c r="Q18" s="523">
        <v>68</v>
      </c>
      <c r="R18" s="523">
        <v>72</v>
      </c>
      <c r="S18" s="523">
        <v>186</v>
      </c>
      <c r="T18" s="556">
        <v>19</v>
      </c>
      <c r="U18" s="403" t="s">
        <v>623</v>
      </c>
    </row>
    <row r="19" spans="2:25" s="400" customFormat="1" ht="30" customHeight="1" x14ac:dyDescent="0.2">
      <c r="B19" s="402" t="s">
        <v>70</v>
      </c>
      <c r="C19" s="195">
        <v>7540.3152950000003</v>
      </c>
      <c r="D19" s="195">
        <v>31163.239261000002</v>
      </c>
      <c r="E19" s="194">
        <v>14477.651698000001</v>
      </c>
      <c r="F19" s="194">
        <v>16544.026535000001</v>
      </c>
      <c r="G19" s="194">
        <v>1628.7464199999999</v>
      </c>
      <c r="H19" s="194">
        <v>8677.6624450000018</v>
      </c>
      <c r="I19" s="555">
        <v>1276.530857</v>
      </c>
      <c r="J19" s="523">
        <v>129.844188</v>
      </c>
      <c r="K19" s="523">
        <v>852.82477700000004</v>
      </c>
      <c r="L19" s="1061">
        <v>127.113292</v>
      </c>
      <c r="M19" s="523">
        <v>96.974485000000001</v>
      </c>
      <c r="N19" s="523">
        <v>1793.625016</v>
      </c>
      <c r="O19" s="523">
        <v>144.57241999999999</v>
      </c>
      <c r="P19" s="523">
        <v>605.55544599999996</v>
      </c>
      <c r="Q19" s="523">
        <v>325.62434999999999</v>
      </c>
      <c r="R19" s="523">
        <v>1517.2628400000001</v>
      </c>
      <c r="S19" s="523">
        <v>1742.8749479999999</v>
      </c>
      <c r="T19" s="556">
        <v>64.859825999999998</v>
      </c>
      <c r="U19" s="403" t="s">
        <v>71</v>
      </c>
    </row>
    <row r="20" spans="2:25" s="372" customFormat="1" ht="23.45" customHeight="1" thickBot="1" x14ac:dyDescent="0.75">
      <c r="B20" s="373"/>
      <c r="C20" s="374"/>
      <c r="D20" s="374"/>
      <c r="E20" s="939"/>
      <c r="F20" s="374"/>
      <c r="G20" s="374"/>
      <c r="H20" s="374"/>
      <c r="I20" s="375"/>
      <c r="J20" s="376"/>
      <c r="K20" s="376"/>
      <c r="L20" s="376"/>
      <c r="M20" s="376"/>
      <c r="N20" s="376"/>
      <c r="O20" s="376"/>
      <c r="P20" s="376"/>
      <c r="Q20" s="376"/>
      <c r="R20" s="376"/>
      <c r="S20" s="376"/>
      <c r="T20" s="377"/>
      <c r="U20" s="378"/>
    </row>
    <row r="21" spans="2:25" ht="9" customHeight="1" thickTop="1" x14ac:dyDescent="0.35"/>
    <row r="22" spans="2:25" s="197" customFormat="1" ht="24.75" customHeight="1" x14ac:dyDescent="0.5">
      <c r="B22" s="197" t="s">
        <v>759</v>
      </c>
      <c r="U22" s="197" t="s">
        <v>761</v>
      </c>
    </row>
    <row r="23" spans="2:25" s="380" customFormat="1" ht="24" customHeight="1" x14ac:dyDescent="0.5">
      <c r="B23" s="217" t="s">
        <v>883</v>
      </c>
      <c r="U23" s="380" t="s">
        <v>884</v>
      </c>
      <c r="V23" s="379"/>
      <c r="W23" s="379"/>
      <c r="X23" s="379"/>
      <c r="Y23" s="379"/>
    </row>
    <row r="24" spans="2:25" s="38" customFormat="1" ht="24.75" customHeight="1" x14ac:dyDescent="0.5">
      <c r="B24" s="217" t="s">
        <v>809</v>
      </c>
      <c r="U24" s="380" t="s">
        <v>810</v>
      </c>
      <c r="V24" s="379"/>
      <c r="W24" s="379"/>
      <c r="X24" s="379"/>
      <c r="Y24" s="379"/>
    </row>
    <row r="25" spans="2:25" s="38" customFormat="1" ht="11.25" customHeight="1" x14ac:dyDescent="0.5"/>
    <row r="26" spans="2:25" s="38" customFormat="1" ht="11.25" customHeight="1" x14ac:dyDescent="0.5"/>
    <row r="27" spans="2:25" s="38" customFormat="1" ht="11.25" customHeight="1" x14ac:dyDescent="0.5">
      <c r="B27" s="89"/>
      <c r="C27" s="89"/>
      <c r="D27" s="89"/>
      <c r="E27" s="89"/>
      <c r="F27" s="89"/>
      <c r="G27" s="89"/>
      <c r="H27" s="89"/>
    </row>
    <row r="32" spans="2:25" ht="21.75" x14ac:dyDescent="0.5">
      <c r="C32" s="40"/>
      <c r="D32" s="40"/>
      <c r="E32" s="40"/>
      <c r="F32" s="40"/>
      <c r="G32" s="40"/>
      <c r="H32" s="40"/>
    </row>
    <row r="33" spans="3:8" ht="21.75" x14ac:dyDescent="0.5">
      <c r="C33" s="40"/>
      <c r="D33" s="40"/>
      <c r="E33" s="40"/>
      <c r="F33" s="40"/>
      <c r="G33" s="40"/>
      <c r="H33" s="40"/>
    </row>
    <row r="34" spans="3:8" ht="21.75" x14ac:dyDescent="0.5">
      <c r="C34" s="40"/>
      <c r="D34" s="40"/>
      <c r="E34" s="40"/>
      <c r="F34" s="40"/>
      <c r="G34" s="40"/>
      <c r="H34" s="40"/>
    </row>
    <row r="35" spans="3:8" ht="21.75" x14ac:dyDescent="0.5">
      <c r="C35" s="40"/>
      <c r="D35" s="40"/>
      <c r="E35" s="40"/>
      <c r="F35" s="40"/>
      <c r="G35" s="40"/>
      <c r="H35" s="40"/>
    </row>
    <row r="36" spans="3:8" ht="21.75" x14ac:dyDescent="0.5">
      <c r="C36" s="40"/>
      <c r="D36" s="40"/>
      <c r="E36" s="40"/>
      <c r="F36" s="40"/>
      <c r="G36" s="40"/>
      <c r="H36" s="40"/>
    </row>
    <row r="37" spans="3:8" ht="21.75" x14ac:dyDescent="0.5">
      <c r="C37" s="40"/>
      <c r="D37" s="40"/>
      <c r="E37" s="40"/>
      <c r="F37" s="40"/>
      <c r="G37" s="40"/>
      <c r="H37" s="40"/>
    </row>
    <row r="38" spans="3:8" ht="21.75" x14ac:dyDescent="0.5">
      <c r="C38" s="40"/>
      <c r="D38" s="40"/>
      <c r="E38" s="40"/>
      <c r="F38" s="40"/>
      <c r="G38" s="40"/>
      <c r="H38" s="40"/>
    </row>
    <row r="39" spans="3:8" ht="21.75" x14ac:dyDescent="0.5">
      <c r="C39" s="40"/>
      <c r="D39" s="40"/>
      <c r="E39" s="40"/>
      <c r="F39" s="40"/>
      <c r="G39" s="40"/>
      <c r="H39" s="40"/>
    </row>
  </sheetData>
  <mergeCells count="12">
    <mergeCell ref="B3:K3"/>
    <mergeCell ref="L3:U3"/>
    <mergeCell ref="F8:F10"/>
    <mergeCell ref="U8:U10"/>
    <mergeCell ref="C8:C10"/>
    <mergeCell ref="D8:D10"/>
    <mergeCell ref="B8:B10"/>
    <mergeCell ref="E8:E10"/>
    <mergeCell ref="G8:G10"/>
    <mergeCell ref="H8:H10"/>
    <mergeCell ref="I8:K8"/>
    <mergeCell ref="L8:T8"/>
  </mergeCells>
  <printOptions horizontalCentered="1"/>
  <pageMargins left="0.196850393700787" right="0.196850393700787" top="0.39370078740157499" bottom="0.39370078740157499" header="0.511811023622047" footer="0.511811023622047"/>
  <pageSetup paperSize="9" scale="47" orientation="portrait" r:id="rId1"/>
  <headerFooter alignWithMargins="0">
    <oddFooter>&amp;C&amp;"Times New Roman,Regular"&amp;20- &amp;P+23 -</oddFooter>
  </headerFooter>
  <colBreaks count="1" manualBreakCount="1">
    <brk id="11" max="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8"/>
  <sheetViews>
    <sheetView rightToLeft="1" tabSelected="1" view="pageBreakPreview" zoomScale="50" zoomScaleNormal="50" zoomScaleSheetLayoutView="50" workbookViewId="0"/>
  </sheetViews>
  <sheetFormatPr defaultRowHeight="21.75" x14ac:dyDescent="0.5"/>
  <cols>
    <col min="1" max="1" width="9.140625" style="11"/>
    <col min="2" max="2" width="13.7109375" style="9" customWidth="1"/>
    <col min="3" max="3" width="103.140625" style="11" customWidth="1"/>
    <col min="4" max="4" width="12.42578125" style="9" customWidth="1"/>
    <col min="5" max="5" width="103.42578125" style="11" customWidth="1"/>
    <col min="6" max="6" width="12.7109375" style="9" customWidth="1"/>
    <col min="7" max="16384" width="9.140625" style="11"/>
  </cols>
  <sheetData>
    <row r="1" spans="2:13" s="5" customFormat="1" ht="19.5" customHeight="1" x14ac:dyDescent="0.65">
      <c r="B1" s="1"/>
      <c r="C1" s="2"/>
      <c r="D1" s="3"/>
      <c r="E1" s="4"/>
      <c r="F1" s="3"/>
      <c r="G1" s="2"/>
      <c r="H1" s="2"/>
      <c r="I1" s="2"/>
      <c r="J1" s="2"/>
      <c r="K1" s="2"/>
      <c r="L1" s="2"/>
      <c r="M1" s="2"/>
    </row>
    <row r="2" spans="2:13" s="8" customFormat="1" ht="36.75" x14ac:dyDescent="0.85">
      <c r="B2" s="6"/>
      <c r="C2" s="1639" t="s">
        <v>1773</v>
      </c>
      <c r="D2" s="1639"/>
      <c r="E2" s="1639"/>
      <c r="F2" s="7"/>
    </row>
    <row r="3" spans="2:13" s="5" customFormat="1" ht="17.25" customHeight="1" x14ac:dyDescent="0.85">
      <c r="B3" s="1"/>
      <c r="C3" s="1086"/>
      <c r="D3" s="936"/>
      <c r="E3" s="420"/>
      <c r="F3" s="3"/>
      <c r="G3" s="2"/>
      <c r="H3" s="2"/>
      <c r="I3" s="2"/>
      <c r="J3" s="2"/>
      <c r="K3" s="2"/>
      <c r="L3" s="2"/>
      <c r="M3" s="2"/>
    </row>
    <row r="4" spans="2:13" ht="36.75" x14ac:dyDescent="0.85">
      <c r="C4" s="1639" t="s">
        <v>881</v>
      </c>
      <c r="D4" s="1639"/>
      <c r="E4" s="1639"/>
      <c r="F4" s="10"/>
    </row>
    <row r="5" spans="2:13" s="5" customFormat="1" ht="19.5" customHeight="1" thickBot="1" x14ac:dyDescent="0.7">
      <c r="B5" s="1"/>
      <c r="C5" s="2"/>
      <c r="D5" s="3"/>
      <c r="E5" s="4"/>
      <c r="F5" s="3"/>
      <c r="G5" s="2"/>
      <c r="H5" s="2"/>
      <c r="I5" s="2"/>
      <c r="J5" s="2"/>
      <c r="K5" s="2"/>
      <c r="L5" s="2"/>
      <c r="M5" s="2"/>
    </row>
    <row r="6" spans="2:13" ht="8.25" customHeight="1" thickTop="1" x14ac:dyDescent="0.5">
      <c r="B6" s="12"/>
      <c r="C6" s="13"/>
      <c r="D6" s="14"/>
      <c r="E6" s="13"/>
      <c r="F6" s="15"/>
    </row>
    <row r="7" spans="2:13" ht="21" customHeight="1" x14ac:dyDescent="0.5">
      <c r="B7" s="16"/>
      <c r="C7" s="17"/>
      <c r="D7" s="18"/>
      <c r="E7" s="17"/>
      <c r="F7" s="19"/>
    </row>
    <row r="8" spans="2:13" s="20" customFormat="1" ht="21.2" customHeight="1" x14ac:dyDescent="0.7">
      <c r="B8" s="421" t="s">
        <v>307</v>
      </c>
      <c r="C8" s="422" t="s">
        <v>214</v>
      </c>
      <c r="D8" s="422" t="s">
        <v>215</v>
      </c>
      <c r="E8" s="423" t="s">
        <v>306</v>
      </c>
      <c r="F8" s="424" t="s">
        <v>308</v>
      </c>
    </row>
    <row r="9" spans="2:13" s="20" customFormat="1" ht="21" customHeight="1" x14ac:dyDescent="0.7">
      <c r="B9" s="425"/>
      <c r="C9" s="426"/>
      <c r="D9" s="427" t="s">
        <v>392</v>
      </c>
      <c r="E9" s="426"/>
      <c r="F9" s="428"/>
    </row>
    <row r="10" spans="2:13" s="20" customFormat="1" ht="9.75" customHeight="1" x14ac:dyDescent="0.65">
      <c r="B10" s="21"/>
      <c r="C10" s="22"/>
      <c r="D10" s="23"/>
      <c r="E10" s="24"/>
      <c r="F10" s="25"/>
    </row>
    <row r="11" spans="2:13" s="20" customFormat="1" ht="32.25" customHeight="1" x14ac:dyDescent="0.65">
      <c r="B11" s="21"/>
      <c r="C11" s="972" t="s">
        <v>744</v>
      </c>
      <c r="D11" s="1608" t="s">
        <v>746</v>
      </c>
      <c r="E11" s="973" t="s">
        <v>745</v>
      </c>
      <c r="F11" s="25"/>
    </row>
    <row r="12" spans="2:13" s="182" customFormat="1" ht="23.25" customHeight="1" x14ac:dyDescent="0.65">
      <c r="B12" s="1609"/>
      <c r="C12" s="1610" t="s">
        <v>725</v>
      </c>
      <c r="D12" s="1608" t="s">
        <v>802</v>
      </c>
      <c r="E12" s="1611" t="s">
        <v>442</v>
      </c>
      <c r="F12" s="1612"/>
    </row>
    <row r="13" spans="2:13" s="8" customFormat="1" ht="23.25" customHeight="1" x14ac:dyDescent="0.65">
      <c r="B13" s="1613">
        <v>1</v>
      </c>
      <c r="C13" s="1614" t="s">
        <v>726</v>
      </c>
      <c r="D13" s="1615" t="s">
        <v>393</v>
      </c>
      <c r="E13" s="1616" t="s">
        <v>309</v>
      </c>
      <c r="F13" s="1617">
        <v>1</v>
      </c>
    </row>
    <row r="14" spans="2:13" s="8" customFormat="1" ht="23.25" customHeight="1" x14ac:dyDescent="0.65">
      <c r="B14" s="1613">
        <v>2</v>
      </c>
      <c r="C14" s="1618" t="s">
        <v>789</v>
      </c>
      <c r="D14" s="1615" t="s">
        <v>394</v>
      </c>
      <c r="E14" s="1619" t="s">
        <v>790</v>
      </c>
      <c r="F14" s="1617">
        <v>2</v>
      </c>
    </row>
    <row r="15" spans="2:13" s="8" customFormat="1" ht="23.25" customHeight="1" x14ac:dyDescent="0.65">
      <c r="B15" s="1613">
        <v>3</v>
      </c>
      <c r="C15" s="1618" t="s">
        <v>407</v>
      </c>
      <c r="D15" s="1615" t="s">
        <v>395</v>
      </c>
      <c r="E15" s="1619" t="s">
        <v>875</v>
      </c>
      <c r="F15" s="1617">
        <v>3</v>
      </c>
    </row>
    <row r="16" spans="2:13" s="8" customFormat="1" ht="23.25" customHeight="1" x14ac:dyDescent="0.65">
      <c r="B16" s="1613">
        <v>4</v>
      </c>
      <c r="C16" s="1618" t="s">
        <v>380</v>
      </c>
      <c r="D16" s="1615" t="s">
        <v>721</v>
      </c>
      <c r="E16" s="1619" t="s">
        <v>381</v>
      </c>
      <c r="F16" s="1617">
        <v>4</v>
      </c>
    </row>
    <row r="17" spans="2:6" s="8" customFormat="1" ht="23.25" customHeight="1" x14ac:dyDescent="0.65">
      <c r="B17" s="914">
        <v>5</v>
      </c>
      <c r="C17" s="1618" t="s">
        <v>722</v>
      </c>
      <c r="D17" s="1615" t="s">
        <v>396</v>
      </c>
      <c r="E17" s="1619" t="s">
        <v>718</v>
      </c>
      <c r="F17" s="915">
        <v>5</v>
      </c>
    </row>
    <row r="18" spans="2:6" s="8" customFormat="1" ht="51.75" customHeight="1" x14ac:dyDescent="0.65">
      <c r="B18" s="914">
        <v>6</v>
      </c>
      <c r="C18" s="1073" t="s">
        <v>867</v>
      </c>
      <c r="D18" s="1615" t="s">
        <v>397</v>
      </c>
      <c r="E18" s="1074" t="s">
        <v>868</v>
      </c>
      <c r="F18" s="915">
        <v>6</v>
      </c>
    </row>
    <row r="19" spans="2:6" s="8" customFormat="1" ht="24" customHeight="1" x14ac:dyDescent="0.65">
      <c r="B19" s="1613">
        <v>7</v>
      </c>
      <c r="C19" s="1618" t="s">
        <v>869</v>
      </c>
      <c r="D19" s="1615" t="s">
        <v>398</v>
      </c>
      <c r="E19" s="1074" t="s">
        <v>870</v>
      </c>
      <c r="F19" s="1617">
        <v>7</v>
      </c>
    </row>
    <row r="20" spans="2:6" s="8" customFormat="1" ht="54.75" customHeight="1" x14ac:dyDescent="0.65">
      <c r="B20" s="1613">
        <v>8</v>
      </c>
      <c r="C20" s="1073" t="s">
        <v>871</v>
      </c>
      <c r="D20" s="1615" t="s">
        <v>399</v>
      </c>
      <c r="E20" s="1074" t="s">
        <v>872</v>
      </c>
      <c r="F20" s="1617">
        <v>8</v>
      </c>
    </row>
    <row r="21" spans="2:6" s="8" customFormat="1" ht="50.25" customHeight="1" x14ac:dyDescent="0.65">
      <c r="B21" s="1613">
        <v>9</v>
      </c>
      <c r="C21" s="1073" t="s">
        <v>873</v>
      </c>
      <c r="D21" s="1615" t="s">
        <v>441</v>
      </c>
      <c r="E21" s="1074" t="s">
        <v>874</v>
      </c>
      <c r="F21" s="1617">
        <v>9</v>
      </c>
    </row>
    <row r="22" spans="2:6" s="8" customFormat="1" ht="23.25" customHeight="1" x14ac:dyDescent="0.65">
      <c r="B22" s="1613">
        <v>10</v>
      </c>
      <c r="C22" s="1618" t="s">
        <v>384</v>
      </c>
      <c r="D22" s="1615" t="s">
        <v>441</v>
      </c>
      <c r="E22" s="1619" t="s">
        <v>382</v>
      </c>
      <c r="F22" s="1617">
        <v>10</v>
      </c>
    </row>
    <row r="23" spans="2:6" s="8" customFormat="1" ht="23.25" customHeight="1" x14ac:dyDescent="0.65">
      <c r="B23" s="1613">
        <v>11</v>
      </c>
      <c r="C23" s="1618" t="s">
        <v>727</v>
      </c>
      <c r="D23" s="1615" t="s">
        <v>400</v>
      </c>
      <c r="E23" s="1620" t="s">
        <v>310</v>
      </c>
      <c r="F23" s="1617">
        <v>11</v>
      </c>
    </row>
    <row r="24" spans="2:6" s="8" customFormat="1" ht="23.25" customHeight="1" x14ac:dyDescent="0.65">
      <c r="B24" s="1613">
        <v>12</v>
      </c>
      <c r="C24" s="1618" t="s">
        <v>723</v>
      </c>
      <c r="D24" s="1615" t="s">
        <v>800</v>
      </c>
      <c r="E24" s="1621" t="s">
        <v>385</v>
      </c>
      <c r="F24" s="1617">
        <v>12</v>
      </c>
    </row>
    <row r="25" spans="2:6" s="8" customFormat="1" ht="23.25" customHeight="1" x14ac:dyDescent="0.65">
      <c r="B25" s="1613">
        <v>13</v>
      </c>
      <c r="C25" s="1618" t="s">
        <v>724</v>
      </c>
      <c r="D25" s="1615" t="s">
        <v>800</v>
      </c>
      <c r="E25" s="1621" t="s">
        <v>383</v>
      </c>
      <c r="F25" s="1617">
        <v>13</v>
      </c>
    </row>
    <row r="26" spans="2:6" s="8" customFormat="1" ht="23.25" customHeight="1" x14ac:dyDescent="0.65">
      <c r="B26" s="1613">
        <v>14</v>
      </c>
      <c r="C26" s="1618" t="s">
        <v>728</v>
      </c>
      <c r="D26" s="1615" t="s">
        <v>801</v>
      </c>
      <c r="E26" s="1616" t="s">
        <v>408</v>
      </c>
      <c r="F26" s="1617">
        <v>14</v>
      </c>
    </row>
    <row r="27" spans="2:6" s="8" customFormat="1" ht="23.25" customHeight="1" x14ac:dyDescent="0.65">
      <c r="B27" s="1613">
        <v>15</v>
      </c>
      <c r="C27" s="1622" t="s">
        <v>592</v>
      </c>
      <c r="D27" s="1615" t="s">
        <v>1835</v>
      </c>
      <c r="E27" s="1623" t="s">
        <v>570</v>
      </c>
      <c r="F27" s="1617">
        <v>15</v>
      </c>
    </row>
    <row r="28" spans="2:6" s="8" customFormat="1" ht="23.25" customHeight="1" x14ac:dyDescent="0.65">
      <c r="B28" s="1613">
        <v>16</v>
      </c>
      <c r="C28" s="1618" t="s">
        <v>409</v>
      </c>
      <c r="D28" s="1615" t="s">
        <v>1836</v>
      </c>
      <c r="E28" s="1619" t="s">
        <v>443</v>
      </c>
      <c r="F28" s="1617">
        <v>16</v>
      </c>
    </row>
    <row r="29" spans="2:6" s="182" customFormat="1" ht="23.25" customHeight="1" x14ac:dyDescent="0.65">
      <c r="B29" s="1609"/>
      <c r="C29" s="1610" t="s">
        <v>571</v>
      </c>
      <c r="D29" s="1636" t="s">
        <v>1840</v>
      </c>
      <c r="E29" s="1624" t="s">
        <v>730</v>
      </c>
      <c r="F29" s="1612"/>
    </row>
    <row r="30" spans="2:6" s="8" customFormat="1" ht="23.25" customHeight="1" x14ac:dyDescent="0.65">
      <c r="B30" s="1613">
        <v>17</v>
      </c>
      <c r="C30" s="1622" t="s">
        <v>729</v>
      </c>
      <c r="D30" s="1615" t="s">
        <v>1837</v>
      </c>
      <c r="E30" s="1623" t="s">
        <v>665</v>
      </c>
      <c r="F30" s="1617">
        <v>17</v>
      </c>
    </row>
    <row r="31" spans="2:6" s="8" customFormat="1" ht="23.25" customHeight="1" x14ac:dyDescent="0.65">
      <c r="B31" s="1613">
        <v>18</v>
      </c>
      <c r="C31" s="1622" t="s">
        <v>589</v>
      </c>
      <c r="D31" s="1615" t="s">
        <v>1838</v>
      </c>
      <c r="E31" s="1623" t="s">
        <v>591</v>
      </c>
      <c r="F31" s="1617">
        <v>18</v>
      </c>
    </row>
    <row r="32" spans="2:6" s="8" customFormat="1" ht="23.25" customHeight="1" x14ac:dyDescent="0.65">
      <c r="B32" s="1613">
        <v>19</v>
      </c>
      <c r="C32" s="1622" t="s">
        <v>590</v>
      </c>
      <c r="D32" s="1615" t="s">
        <v>1839</v>
      </c>
      <c r="E32" s="1623" t="s">
        <v>731</v>
      </c>
      <c r="F32" s="1617">
        <v>19</v>
      </c>
    </row>
    <row r="33" spans="2:6" s="182" customFormat="1" ht="23.25" customHeight="1" x14ac:dyDescent="0.65">
      <c r="B33" s="1613"/>
      <c r="C33" s="1610" t="s">
        <v>1703</v>
      </c>
      <c r="D33" s="1636" t="s">
        <v>1843</v>
      </c>
      <c r="E33" s="1611" t="s">
        <v>1704</v>
      </c>
      <c r="F33" s="1617"/>
    </row>
    <row r="34" spans="2:6" s="8" customFormat="1" ht="23.25" customHeight="1" x14ac:dyDescent="0.65">
      <c r="B34" s="1613">
        <v>20</v>
      </c>
      <c r="C34" s="1618" t="s">
        <v>1705</v>
      </c>
      <c r="D34" s="1615" t="s">
        <v>1841</v>
      </c>
      <c r="E34" s="1625" t="s">
        <v>1706</v>
      </c>
      <c r="F34" s="1617">
        <v>20</v>
      </c>
    </row>
    <row r="35" spans="2:6" s="8" customFormat="1" ht="23.25" customHeight="1" x14ac:dyDescent="0.65">
      <c r="B35" s="1613">
        <v>21</v>
      </c>
      <c r="C35" s="1618" t="s">
        <v>1707</v>
      </c>
      <c r="D35" s="1615" t="s">
        <v>1842</v>
      </c>
      <c r="E35" s="1625" t="s">
        <v>1708</v>
      </c>
      <c r="F35" s="1617">
        <v>21</v>
      </c>
    </row>
    <row r="36" spans="2:6" s="182" customFormat="1" ht="23.25" customHeight="1" x14ac:dyDescent="0.65">
      <c r="B36" s="1613"/>
      <c r="C36" s="1610" t="s">
        <v>1709</v>
      </c>
      <c r="D36" s="1636" t="s">
        <v>1844</v>
      </c>
      <c r="E36" s="1611" t="s">
        <v>1710</v>
      </c>
      <c r="F36" s="1617"/>
    </row>
    <row r="37" spans="2:6" s="8" customFormat="1" ht="23.25" customHeight="1" x14ac:dyDescent="0.65">
      <c r="B37" s="1613">
        <v>22</v>
      </c>
      <c r="C37" s="1618" t="s">
        <v>1711</v>
      </c>
      <c r="D37" s="1615" t="s">
        <v>1845</v>
      </c>
      <c r="E37" s="1625" t="s">
        <v>1712</v>
      </c>
      <c r="F37" s="1617">
        <v>22</v>
      </c>
    </row>
    <row r="38" spans="2:6" s="8" customFormat="1" ht="23.25" customHeight="1" x14ac:dyDescent="0.65">
      <c r="B38" s="1613">
        <v>23</v>
      </c>
      <c r="C38" s="1618" t="s">
        <v>1713</v>
      </c>
      <c r="D38" s="1615" t="s">
        <v>1846</v>
      </c>
      <c r="E38" s="1625" t="s">
        <v>1714</v>
      </c>
      <c r="F38" s="1617">
        <v>23</v>
      </c>
    </row>
    <row r="39" spans="2:6" s="8" customFormat="1" ht="23.25" customHeight="1" x14ac:dyDescent="0.65">
      <c r="B39" s="1613">
        <v>24</v>
      </c>
      <c r="C39" s="1618" t="s">
        <v>1715</v>
      </c>
      <c r="D39" s="1615" t="s">
        <v>1847</v>
      </c>
      <c r="E39" s="1625" t="s">
        <v>1717</v>
      </c>
      <c r="F39" s="1617">
        <v>24</v>
      </c>
    </row>
    <row r="40" spans="2:6" s="8" customFormat="1" ht="23.25" customHeight="1" x14ac:dyDescent="0.65">
      <c r="B40" s="1613">
        <v>25</v>
      </c>
      <c r="C40" s="1618" t="s">
        <v>1718</v>
      </c>
      <c r="D40" s="1615" t="s">
        <v>1847</v>
      </c>
      <c r="E40" s="1625" t="s">
        <v>1719</v>
      </c>
      <c r="F40" s="1617">
        <v>25</v>
      </c>
    </row>
    <row r="41" spans="2:6" s="8" customFormat="1" ht="30" customHeight="1" x14ac:dyDescent="0.65">
      <c r="B41" s="1613">
        <v>26</v>
      </c>
      <c r="C41" s="1626" t="s">
        <v>1720</v>
      </c>
      <c r="D41" s="1615" t="s">
        <v>1848</v>
      </c>
      <c r="E41" s="1627" t="s">
        <v>1722</v>
      </c>
      <c r="F41" s="1617">
        <v>26</v>
      </c>
    </row>
    <row r="42" spans="2:6" s="8" customFormat="1" ht="24.2" customHeight="1" x14ac:dyDescent="0.65">
      <c r="B42" s="1613">
        <v>27</v>
      </c>
      <c r="C42" s="1618" t="s">
        <v>1723</v>
      </c>
      <c r="D42" s="1615" t="s">
        <v>1716</v>
      </c>
      <c r="E42" s="1625" t="s">
        <v>1724</v>
      </c>
      <c r="F42" s="1617">
        <v>27</v>
      </c>
    </row>
    <row r="43" spans="2:6" s="8" customFormat="1" ht="23.25" customHeight="1" x14ac:dyDescent="0.65">
      <c r="B43" s="1613">
        <v>28</v>
      </c>
      <c r="C43" s="1618" t="s">
        <v>1725</v>
      </c>
      <c r="D43" s="1615" t="s">
        <v>1721</v>
      </c>
      <c r="E43" s="1625" t="s">
        <v>1726</v>
      </c>
      <c r="F43" s="1617">
        <v>28</v>
      </c>
    </row>
    <row r="44" spans="2:6" s="8" customFormat="1" ht="23.25" customHeight="1" x14ac:dyDescent="0.65">
      <c r="B44" s="1613">
        <v>29</v>
      </c>
      <c r="C44" s="1618" t="s">
        <v>1727</v>
      </c>
      <c r="D44" s="1615" t="s">
        <v>1849</v>
      </c>
      <c r="E44" s="1625" t="s">
        <v>1729</v>
      </c>
      <c r="F44" s="1617">
        <v>29</v>
      </c>
    </row>
    <row r="45" spans="2:6" s="8" customFormat="1" ht="23.25" customHeight="1" x14ac:dyDescent="0.65">
      <c r="B45" s="1613">
        <v>30</v>
      </c>
      <c r="C45" s="1618" t="s">
        <v>1730</v>
      </c>
      <c r="D45" s="1615" t="s">
        <v>1728</v>
      </c>
      <c r="E45" s="1625" t="s">
        <v>1732</v>
      </c>
      <c r="F45" s="1617">
        <v>30</v>
      </c>
    </row>
    <row r="46" spans="2:6" s="8" customFormat="1" ht="23.25" customHeight="1" x14ac:dyDescent="0.65">
      <c r="B46" s="1613">
        <v>31</v>
      </c>
      <c r="C46" s="1618" t="s">
        <v>1733</v>
      </c>
      <c r="D46" s="1615" t="s">
        <v>1731</v>
      </c>
      <c r="E46" s="1625" t="s">
        <v>1734</v>
      </c>
      <c r="F46" s="1617">
        <v>31</v>
      </c>
    </row>
    <row r="47" spans="2:6" s="8" customFormat="1" ht="23.25" customHeight="1" x14ac:dyDescent="0.65">
      <c r="B47" s="1613"/>
      <c r="C47" s="1610" t="s">
        <v>1735</v>
      </c>
      <c r="D47" s="1636" t="s">
        <v>1854</v>
      </c>
      <c r="E47" s="1611" t="s">
        <v>1736</v>
      </c>
      <c r="F47" s="1617"/>
    </row>
    <row r="48" spans="2:6" s="8" customFormat="1" ht="23.25" customHeight="1" x14ac:dyDescent="0.65">
      <c r="B48" s="1613">
        <v>32</v>
      </c>
      <c r="C48" s="1618" t="s">
        <v>1737</v>
      </c>
      <c r="D48" s="1615" t="s">
        <v>1850</v>
      </c>
      <c r="E48" s="1625" t="s">
        <v>1739</v>
      </c>
      <c r="F48" s="1617">
        <v>32</v>
      </c>
    </row>
    <row r="49" spans="2:6" s="8" customFormat="1" ht="23.25" customHeight="1" x14ac:dyDescent="0.65">
      <c r="B49" s="1613">
        <v>33</v>
      </c>
      <c r="C49" s="1618" t="s">
        <v>1740</v>
      </c>
      <c r="D49" s="1615" t="s">
        <v>1851</v>
      </c>
      <c r="E49" s="1625" t="s">
        <v>1742</v>
      </c>
      <c r="F49" s="1617">
        <v>33</v>
      </c>
    </row>
    <row r="50" spans="2:6" s="8" customFormat="1" ht="23.25" customHeight="1" x14ac:dyDescent="0.65">
      <c r="B50" s="1613">
        <v>34</v>
      </c>
      <c r="C50" s="1618" t="s">
        <v>1743</v>
      </c>
      <c r="D50" s="1615" t="s">
        <v>1852</v>
      </c>
      <c r="E50" s="1625" t="s">
        <v>1745</v>
      </c>
      <c r="F50" s="1617">
        <v>34</v>
      </c>
    </row>
    <row r="51" spans="2:6" s="8" customFormat="1" ht="23.25" customHeight="1" x14ac:dyDescent="0.65">
      <c r="B51" s="1613">
        <v>35</v>
      </c>
      <c r="C51" s="1618" t="s">
        <v>1746</v>
      </c>
      <c r="D51" s="1615" t="s">
        <v>1738</v>
      </c>
      <c r="E51" s="1625" t="s">
        <v>1748</v>
      </c>
      <c r="F51" s="1617">
        <v>35</v>
      </c>
    </row>
    <row r="52" spans="2:6" s="8" customFormat="1" ht="23.25" customHeight="1" x14ac:dyDescent="0.65">
      <c r="B52" s="1613">
        <v>36</v>
      </c>
      <c r="C52" s="1618" t="s">
        <v>1749</v>
      </c>
      <c r="D52" s="1615" t="s">
        <v>1741</v>
      </c>
      <c r="E52" s="1625" t="s">
        <v>1751</v>
      </c>
      <c r="F52" s="1617">
        <v>36</v>
      </c>
    </row>
    <row r="53" spans="2:6" s="8" customFormat="1" ht="23.25" customHeight="1" x14ac:dyDescent="0.65">
      <c r="B53" s="1613">
        <v>37</v>
      </c>
      <c r="C53" s="1618" t="s">
        <v>1752</v>
      </c>
      <c r="D53" s="1615" t="s">
        <v>1744</v>
      </c>
      <c r="E53" s="1625" t="s">
        <v>1754</v>
      </c>
      <c r="F53" s="1617">
        <v>37</v>
      </c>
    </row>
    <row r="54" spans="2:6" s="8" customFormat="1" ht="23.25" customHeight="1" x14ac:dyDescent="0.65">
      <c r="B54" s="1613">
        <v>38</v>
      </c>
      <c r="C54" s="1618" t="s">
        <v>1755</v>
      </c>
      <c r="D54" s="1615" t="s">
        <v>1747</v>
      </c>
      <c r="E54" s="1625" t="s">
        <v>1756</v>
      </c>
      <c r="F54" s="1617">
        <v>38</v>
      </c>
    </row>
    <row r="55" spans="2:6" s="8" customFormat="1" ht="23.25" customHeight="1" x14ac:dyDescent="0.65">
      <c r="B55" s="1613">
        <v>39</v>
      </c>
      <c r="C55" s="1618" t="s">
        <v>1757</v>
      </c>
      <c r="D55" s="1615" t="s">
        <v>1750</v>
      </c>
      <c r="E55" s="1625" t="s">
        <v>1758</v>
      </c>
      <c r="F55" s="1617">
        <v>39</v>
      </c>
    </row>
    <row r="56" spans="2:6" s="8" customFormat="1" ht="23.25" customHeight="1" x14ac:dyDescent="0.65">
      <c r="B56" s="1613">
        <v>40</v>
      </c>
      <c r="C56" s="1618" t="s">
        <v>1759</v>
      </c>
      <c r="D56" s="1615" t="s">
        <v>1753</v>
      </c>
      <c r="E56" s="1625" t="s">
        <v>1760</v>
      </c>
      <c r="F56" s="1617">
        <v>40</v>
      </c>
    </row>
    <row r="57" spans="2:6" s="8" customFormat="1" ht="23.25" customHeight="1" x14ac:dyDescent="0.65">
      <c r="B57" s="1613">
        <v>41</v>
      </c>
      <c r="C57" s="1618" t="s">
        <v>1774</v>
      </c>
      <c r="D57" s="1615" t="s">
        <v>1853</v>
      </c>
      <c r="E57" s="1625" t="s">
        <v>1761</v>
      </c>
      <c r="F57" s="1617">
        <v>41</v>
      </c>
    </row>
    <row r="58" spans="2:6" ht="18" customHeight="1" thickBot="1" x14ac:dyDescent="0.55000000000000004">
      <c r="B58" s="1628"/>
      <c r="C58" s="1629"/>
      <c r="D58" s="1630"/>
      <c r="E58" s="1631"/>
      <c r="F58" s="1632"/>
    </row>
    <row r="59" spans="2:6" ht="22.5" thickTop="1" x14ac:dyDescent="0.5">
      <c r="C59" s="26"/>
      <c r="D59" s="27"/>
      <c r="E59" s="28"/>
    </row>
    <row r="60" spans="2:6" x14ac:dyDescent="0.5">
      <c r="C60" s="26"/>
      <c r="D60" s="27"/>
      <c r="E60" s="28"/>
    </row>
    <row r="61" spans="2:6" x14ac:dyDescent="0.5">
      <c r="C61" s="29"/>
      <c r="D61" s="27"/>
      <c r="E61" s="29"/>
    </row>
    <row r="62" spans="2:6" x14ac:dyDescent="0.5">
      <c r="C62" s="29"/>
      <c r="D62" s="27"/>
      <c r="E62" s="29"/>
    </row>
    <row r="63" spans="2:6" x14ac:dyDescent="0.5">
      <c r="C63" s="29"/>
      <c r="D63" s="27"/>
      <c r="E63" s="29"/>
    </row>
    <row r="64" spans="2:6" x14ac:dyDescent="0.5">
      <c r="C64" s="29"/>
      <c r="D64" s="27"/>
      <c r="E64" s="29"/>
    </row>
    <row r="65" spans="3:5" x14ac:dyDescent="0.5">
      <c r="C65" s="29"/>
      <c r="D65" s="27"/>
      <c r="E65" s="29"/>
    </row>
    <row r="66" spans="3:5" x14ac:dyDescent="0.5">
      <c r="C66" s="29"/>
      <c r="D66" s="27"/>
      <c r="E66" s="29"/>
    </row>
    <row r="67" spans="3:5" x14ac:dyDescent="0.5">
      <c r="C67" s="29"/>
      <c r="D67" s="27"/>
      <c r="E67" s="29"/>
    </row>
    <row r="68" spans="3:5" x14ac:dyDescent="0.5">
      <c r="C68" s="30"/>
      <c r="E68" s="30"/>
    </row>
  </sheetData>
  <mergeCells count="2">
    <mergeCell ref="C2:E2"/>
    <mergeCell ref="C4:E4"/>
  </mergeCells>
  <hyperlinks>
    <hyperlink ref="D13" location="جدول1!A1" display="3"/>
    <hyperlink ref="D24" location="'جدول 12-13'!Print_Area" display="22"/>
    <hyperlink ref="D26" location="'جدول 14  '!Print_Area" display="23"/>
    <hyperlink ref="D28" location="'جدول 16'!Print_Area" display="26"/>
    <hyperlink ref="D34" location="'جدول 20'!Print_Area" display="35"/>
    <hyperlink ref="D35" location="'جدول 21'!Print_Area" display="36"/>
    <hyperlink ref="D37" location="'جدول 22'!Print_Area" display="39"/>
    <hyperlink ref="D38" location="'جدول 23'!Print_Area" display="40-41"/>
    <hyperlink ref="D39" location="'جدول 24-25'!Print_Area" display="42"/>
    <hyperlink ref="D41" location="'جدول 26'!Print_Area" display="43"/>
    <hyperlink ref="D42" location="'جدول 27  '!Print_Area" display="44"/>
    <hyperlink ref="D43" location="'جدول 28 '!Print_Area" display="45"/>
    <hyperlink ref="D44" location="'جدول 29  '!Print_Area" display="46-47"/>
    <hyperlink ref="D45" location="'جدول 30 '!Print_Area" display="48-49"/>
    <hyperlink ref="D46" location="'جدول 31 '!Print_Area" display="50-51"/>
    <hyperlink ref="D48" location="'جدول 32  '!Print_Area" display="54"/>
    <hyperlink ref="D49" location="'جدول 33  '!Print_Area" display="55"/>
    <hyperlink ref="D50" location="'جدول 34 '!Print_Area" display="56"/>
    <hyperlink ref="D51" location="'جدول 35  '!Print_Area" display="57"/>
    <hyperlink ref="D52" location="'جدول 36  '!Print_Area" display="58"/>
    <hyperlink ref="D53" location="'جدول 37  '!Print_Area" display="59"/>
    <hyperlink ref="D54" location="'جدول 38 '!Print_Area" display="60"/>
    <hyperlink ref="D55" location="'جدول 39 '!Print_Area" display="61"/>
    <hyperlink ref="D57" location="'جدول 41'!Print_Area" display="63-64"/>
    <hyperlink ref="D30" location="'جدول 17'!Print_Area" display="29"/>
    <hyperlink ref="D31" location="'جدول 18 '!Print_Area" display="30-31"/>
    <hyperlink ref="D32" location="'جدول 19 '!Print_Area" display="32"/>
    <hyperlink ref="D27" location="'جدول 15'!Print_Area" display="24-25"/>
    <hyperlink ref="D19" location="'جدول 7'!Print_Area" display="14-15"/>
    <hyperlink ref="D21" location="'جدول 9-10'!Print_Area" display="18-19"/>
    <hyperlink ref="D20" location="'جدول 8'!Print_Area" display="16-17"/>
    <hyperlink ref="D40" location="'جدول 24-25'!Print_Area" display="42"/>
    <hyperlink ref="D14" location="'جدول  2'!Print_Area" display="4-5"/>
    <hyperlink ref="D15" location="'جدول 3'!Print_Area" display="6-7"/>
    <hyperlink ref="D17" location="'جدول 5'!Print_Area" display="10-11"/>
    <hyperlink ref="D18" location="'جدول 6'!Print_Area" display="12-13"/>
    <hyperlink ref="D56" location="'جدول 40'!Print_Area" display="62"/>
    <hyperlink ref="D11" location="'أهم المصطلحات الاقتصادية'!A1" display="أ"/>
    <hyperlink ref="D16" location="'جدول 4'!Print_Area" display="8-9"/>
    <hyperlink ref="D22" location="'جدول 9-10'!Print_Area" display="18-19"/>
    <hyperlink ref="D23" location="'جدول 11'!Print_Area" display="20-21"/>
    <hyperlink ref="D25" location="'جدول 12-13'!Print_Area" display="22"/>
  </hyperlinks>
  <printOptions horizontalCentered="1" verticalCentered="1"/>
  <pageMargins left="0.19685039370078741" right="0.19685039370078741" top="0.59055118110236227" bottom="0.59055118110236227" header="0.51181102362204722" footer="0.51181102362204722"/>
  <pageSetup paperSize="9" scale="41"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8"/>
  <dimension ref="B1:W84"/>
  <sheetViews>
    <sheetView rightToLeft="1" view="pageBreakPreview" zoomScale="50" zoomScaleNormal="50" zoomScaleSheetLayoutView="50" workbookViewId="0"/>
  </sheetViews>
  <sheetFormatPr defaultRowHeight="15" x14ac:dyDescent="0.35"/>
  <cols>
    <col min="1" max="1" width="9.140625" style="35"/>
    <col min="2" max="2" width="58.5703125" style="35" customWidth="1"/>
    <col min="3" max="8" width="16.5703125" style="35" customWidth="1"/>
    <col min="9" max="9" width="61" style="35" customWidth="1"/>
    <col min="10" max="16384" width="9.140625" style="35"/>
  </cols>
  <sheetData>
    <row r="1" spans="2:23" s="45" customFormat="1" ht="16.5" customHeight="1" x14ac:dyDescent="0.65">
      <c r="C1" s="44"/>
      <c r="D1" s="44"/>
      <c r="E1" s="44"/>
      <c r="F1" s="44"/>
      <c r="G1" s="44"/>
      <c r="H1" s="44"/>
      <c r="I1" s="44"/>
      <c r="J1" s="44"/>
      <c r="K1" s="44"/>
      <c r="L1" s="44"/>
      <c r="M1" s="44"/>
      <c r="N1" s="44"/>
      <c r="O1" s="44"/>
      <c r="P1" s="44"/>
      <c r="Q1" s="44"/>
      <c r="R1" s="44"/>
      <c r="S1" s="44"/>
      <c r="T1" s="44"/>
      <c r="U1" s="44"/>
      <c r="V1" s="44"/>
      <c r="W1" s="44"/>
    </row>
    <row r="2" spans="2:23" s="45" customFormat="1" ht="16.5" customHeight="1" x14ac:dyDescent="0.65">
      <c r="B2" s="44"/>
      <c r="C2" s="44"/>
      <c r="D2" s="44"/>
      <c r="E2" s="44"/>
      <c r="F2" s="44"/>
      <c r="G2" s="44"/>
      <c r="H2" s="44"/>
      <c r="I2" s="44"/>
      <c r="J2" s="44"/>
      <c r="K2" s="44"/>
      <c r="L2" s="44"/>
      <c r="M2" s="44"/>
      <c r="N2" s="44"/>
      <c r="O2" s="44"/>
      <c r="P2" s="44"/>
      <c r="Q2" s="44"/>
      <c r="R2" s="44"/>
      <c r="S2" s="44"/>
      <c r="T2" s="44"/>
      <c r="U2" s="44"/>
      <c r="V2" s="44"/>
    </row>
    <row r="3" spans="2:23" ht="36.75" x14ac:dyDescent="0.85">
      <c r="B3" s="1656" t="s">
        <v>1783</v>
      </c>
      <c r="C3" s="1656"/>
      <c r="D3" s="1656"/>
      <c r="E3" s="1656"/>
      <c r="F3" s="1656"/>
      <c r="G3" s="1656"/>
      <c r="H3" s="1656"/>
      <c r="I3" s="1656"/>
    </row>
    <row r="4" spans="2:23" s="5" customFormat="1" ht="12.75" customHeight="1" x14ac:dyDescent="0.85">
      <c r="B4" s="945"/>
      <c r="C4" s="945"/>
      <c r="D4" s="945"/>
      <c r="E4" s="945"/>
      <c r="F4" s="945"/>
      <c r="G4" s="945"/>
      <c r="H4" s="945"/>
      <c r="I4" s="945"/>
      <c r="J4" s="2"/>
    </row>
    <row r="5" spans="2:23" ht="36.75" x14ac:dyDescent="0.85">
      <c r="B5" s="1656" t="s">
        <v>1784</v>
      </c>
      <c r="C5" s="1656"/>
      <c r="D5" s="1656"/>
      <c r="E5" s="1656"/>
      <c r="F5" s="1656"/>
      <c r="G5" s="1656"/>
      <c r="H5" s="1656"/>
      <c r="I5" s="1656"/>
      <c r="L5" s="75"/>
    </row>
    <row r="6" spans="2:23" ht="11.25" customHeight="1" x14ac:dyDescent="0.65">
      <c r="B6" s="53"/>
      <c r="C6" s="51"/>
      <c r="D6" s="51"/>
      <c r="E6" s="51"/>
      <c r="F6" s="51"/>
      <c r="G6" s="51"/>
      <c r="H6" s="51"/>
      <c r="I6" s="51"/>
    </row>
    <row r="7" spans="2:23" ht="11.25" customHeight="1" x14ac:dyDescent="0.45">
      <c r="B7" s="57"/>
      <c r="I7" s="59"/>
      <c r="J7" s="58"/>
      <c r="N7" s="59"/>
    </row>
    <row r="8" spans="2:23" ht="11.25" customHeight="1" thickBot="1" x14ac:dyDescent="0.4"/>
    <row r="9" spans="2:23" s="145" customFormat="1" ht="24.95" customHeight="1" thickTop="1" x14ac:dyDescent="0.7">
      <c r="B9" s="1653" t="s">
        <v>212</v>
      </c>
      <c r="C9" s="1643">
        <v>2016</v>
      </c>
      <c r="D9" s="1643">
        <v>2017</v>
      </c>
      <c r="E9" s="1643">
        <v>2018</v>
      </c>
      <c r="F9" s="1643">
        <v>2019</v>
      </c>
      <c r="G9" s="1643">
        <v>2020</v>
      </c>
      <c r="H9" s="1643">
        <v>2021</v>
      </c>
      <c r="I9" s="1650" t="s">
        <v>211</v>
      </c>
      <c r="J9" s="202"/>
      <c r="N9" s="202"/>
    </row>
    <row r="10" spans="2:23" s="145" customFormat="1" ht="24.95" customHeight="1" x14ac:dyDescent="0.7">
      <c r="B10" s="1654"/>
      <c r="C10" s="1644"/>
      <c r="D10" s="1644"/>
      <c r="E10" s="1644"/>
      <c r="F10" s="1644"/>
      <c r="G10" s="1644"/>
      <c r="H10" s="1644"/>
      <c r="I10" s="1651"/>
    </row>
    <row r="11" spans="2:23" s="145" customFormat="1" ht="19.5" customHeight="1" x14ac:dyDescent="0.7">
      <c r="B11" s="1655"/>
      <c r="C11" s="1645"/>
      <c r="D11" s="1645"/>
      <c r="E11" s="1645"/>
      <c r="F11" s="1645"/>
      <c r="G11" s="1645"/>
      <c r="H11" s="1645"/>
      <c r="I11" s="1652"/>
    </row>
    <row r="12" spans="2:23" s="145" customFormat="1" ht="12.75" customHeight="1" x14ac:dyDescent="0.7">
      <c r="B12" s="204"/>
      <c r="C12" s="386"/>
      <c r="D12" s="386"/>
      <c r="E12" s="386"/>
      <c r="F12" s="386"/>
      <c r="G12" s="386"/>
      <c r="H12" s="386"/>
      <c r="I12" s="205"/>
    </row>
    <row r="13" spans="2:23" s="225" customFormat="1" ht="24" customHeight="1" x14ac:dyDescent="0.2">
      <c r="B13" s="303" t="s">
        <v>146</v>
      </c>
      <c r="C13" s="855">
        <v>12</v>
      </c>
      <c r="D13" s="855">
        <v>12</v>
      </c>
      <c r="E13" s="855">
        <v>12</v>
      </c>
      <c r="F13" s="855">
        <v>12</v>
      </c>
      <c r="G13" s="855">
        <v>12</v>
      </c>
      <c r="H13" s="855">
        <v>12</v>
      </c>
      <c r="I13" s="404" t="s">
        <v>107</v>
      </c>
    </row>
    <row r="14" spans="2:23" s="225" customFormat="1" ht="12" customHeight="1" x14ac:dyDescent="0.2">
      <c r="B14" s="304"/>
      <c r="C14" s="855"/>
      <c r="D14" s="855"/>
      <c r="E14" s="855"/>
      <c r="F14" s="855"/>
      <c r="G14" s="855"/>
      <c r="H14" s="855"/>
      <c r="I14" s="238"/>
    </row>
    <row r="15" spans="2:23" s="225" customFormat="1" ht="24" customHeight="1" x14ac:dyDescent="0.2">
      <c r="B15" s="303" t="s">
        <v>98</v>
      </c>
      <c r="C15" s="855">
        <v>78</v>
      </c>
      <c r="D15" s="855">
        <v>78</v>
      </c>
      <c r="E15" s="855">
        <v>78</v>
      </c>
      <c r="F15" s="855">
        <v>78</v>
      </c>
      <c r="G15" s="855">
        <v>78</v>
      </c>
      <c r="H15" s="855">
        <v>78</v>
      </c>
      <c r="I15" s="404" t="s">
        <v>7</v>
      </c>
    </row>
    <row r="16" spans="2:23" s="225" customFormat="1" ht="24" customHeight="1" x14ac:dyDescent="0.2">
      <c r="B16" s="405" t="s">
        <v>458</v>
      </c>
      <c r="C16" s="857">
        <v>31</v>
      </c>
      <c r="D16" s="857">
        <v>31</v>
      </c>
      <c r="E16" s="857">
        <v>31</v>
      </c>
      <c r="F16" s="857">
        <v>31</v>
      </c>
      <c r="G16" s="857">
        <v>31</v>
      </c>
      <c r="H16" s="857">
        <v>31</v>
      </c>
      <c r="I16" s="406" t="s">
        <v>53</v>
      </c>
    </row>
    <row r="17" spans="2:9" s="225" customFormat="1" ht="24" customHeight="1" x14ac:dyDescent="0.2">
      <c r="B17" s="405" t="s">
        <v>114</v>
      </c>
      <c r="C17" s="857">
        <v>7</v>
      </c>
      <c r="D17" s="857">
        <v>7</v>
      </c>
      <c r="E17" s="857">
        <v>7</v>
      </c>
      <c r="F17" s="857">
        <v>7</v>
      </c>
      <c r="G17" s="857">
        <v>7</v>
      </c>
      <c r="H17" s="857">
        <v>7</v>
      </c>
      <c r="I17" s="406" t="s">
        <v>115</v>
      </c>
    </row>
    <row r="18" spans="2:9" s="225" customFormat="1" ht="24" customHeight="1" x14ac:dyDescent="0.2">
      <c r="B18" s="405" t="s">
        <v>72</v>
      </c>
      <c r="C18" s="857">
        <v>5</v>
      </c>
      <c r="D18" s="857">
        <v>5</v>
      </c>
      <c r="E18" s="857">
        <v>5</v>
      </c>
      <c r="F18" s="857">
        <v>5</v>
      </c>
      <c r="G18" s="857">
        <v>5</v>
      </c>
      <c r="H18" s="857">
        <v>5</v>
      </c>
      <c r="I18" s="406" t="s">
        <v>116</v>
      </c>
    </row>
    <row r="19" spans="2:9" s="225" customFormat="1" ht="24" customHeight="1" x14ac:dyDescent="0.2">
      <c r="B19" s="405" t="s">
        <v>117</v>
      </c>
      <c r="C19" s="857">
        <v>7</v>
      </c>
      <c r="D19" s="857">
        <v>7</v>
      </c>
      <c r="E19" s="857">
        <v>7</v>
      </c>
      <c r="F19" s="857">
        <v>7</v>
      </c>
      <c r="G19" s="857">
        <v>7</v>
      </c>
      <c r="H19" s="857">
        <v>7</v>
      </c>
      <c r="I19" s="406" t="s">
        <v>118</v>
      </c>
    </row>
    <row r="20" spans="2:9" s="225" customFormat="1" ht="24" customHeight="1" x14ac:dyDescent="0.2">
      <c r="B20" s="405" t="s">
        <v>121</v>
      </c>
      <c r="C20" s="857">
        <v>23</v>
      </c>
      <c r="D20" s="857">
        <v>23</v>
      </c>
      <c r="E20" s="857">
        <v>23</v>
      </c>
      <c r="F20" s="857">
        <v>23</v>
      </c>
      <c r="G20" s="857">
        <v>23</v>
      </c>
      <c r="H20" s="857">
        <v>23</v>
      </c>
      <c r="I20" s="406" t="s">
        <v>54</v>
      </c>
    </row>
    <row r="21" spans="2:9" s="225" customFormat="1" ht="24" customHeight="1" x14ac:dyDescent="0.2">
      <c r="B21" s="405" t="s">
        <v>165</v>
      </c>
      <c r="C21" s="857">
        <v>5</v>
      </c>
      <c r="D21" s="857">
        <v>5</v>
      </c>
      <c r="E21" s="857">
        <v>5</v>
      </c>
      <c r="F21" s="857">
        <v>5</v>
      </c>
      <c r="G21" s="857">
        <v>5</v>
      </c>
      <c r="H21" s="857">
        <v>5</v>
      </c>
      <c r="I21" s="406" t="s">
        <v>164</v>
      </c>
    </row>
    <row r="22" spans="2:9" s="225" customFormat="1" ht="12" customHeight="1" x14ac:dyDescent="0.2">
      <c r="B22" s="304"/>
      <c r="C22" s="855"/>
      <c r="D22" s="855"/>
      <c r="E22" s="855"/>
      <c r="F22" s="855"/>
      <c r="G22" s="855"/>
      <c r="H22" s="855"/>
      <c r="I22" s="238"/>
    </row>
    <row r="23" spans="2:9" s="225" customFormat="1" ht="24" customHeight="1" x14ac:dyDescent="0.2">
      <c r="B23" s="303" t="s">
        <v>122</v>
      </c>
      <c r="C23" s="855">
        <v>17</v>
      </c>
      <c r="D23" s="855">
        <v>17</v>
      </c>
      <c r="E23" s="855">
        <v>17</v>
      </c>
      <c r="F23" s="855">
        <v>17</v>
      </c>
      <c r="G23" s="855">
        <v>17</v>
      </c>
      <c r="H23" s="855">
        <v>17</v>
      </c>
      <c r="I23" s="404" t="s">
        <v>8</v>
      </c>
    </row>
    <row r="24" spans="2:9" s="225" customFormat="1" ht="24" customHeight="1" x14ac:dyDescent="0.2">
      <c r="B24" s="405" t="s">
        <v>458</v>
      </c>
      <c r="C24" s="857">
        <v>4</v>
      </c>
      <c r="D24" s="857">
        <v>4</v>
      </c>
      <c r="E24" s="857">
        <v>4</v>
      </c>
      <c r="F24" s="857">
        <v>4</v>
      </c>
      <c r="G24" s="857">
        <v>4</v>
      </c>
      <c r="H24" s="857">
        <v>4</v>
      </c>
      <c r="I24" s="406" t="s">
        <v>53</v>
      </c>
    </row>
    <row r="25" spans="2:9" s="225" customFormat="1" ht="24" customHeight="1" x14ac:dyDescent="0.2">
      <c r="B25" s="405" t="s">
        <v>114</v>
      </c>
      <c r="C25" s="857">
        <v>1</v>
      </c>
      <c r="D25" s="857">
        <v>1</v>
      </c>
      <c r="E25" s="857">
        <v>1</v>
      </c>
      <c r="F25" s="857">
        <v>1</v>
      </c>
      <c r="G25" s="857">
        <v>1</v>
      </c>
      <c r="H25" s="857">
        <v>1</v>
      </c>
      <c r="I25" s="406" t="s">
        <v>115</v>
      </c>
    </row>
    <row r="26" spans="2:9" s="225" customFormat="1" ht="24" customHeight="1" x14ac:dyDescent="0.2">
      <c r="B26" s="405" t="s">
        <v>72</v>
      </c>
      <c r="C26" s="857">
        <v>1</v>
      </c>
      <c r="D26" s="857">
        <v>1</v>
      </c>
      <c r="E26" s="857">
        <v>1</v>
      </c>
      <c r="F26" s="857">
        <v>1</v>
      </c>
      <c r="G26" s="857">
        <v>1</v>
      </c>
      <c r="H26" s="857">
        <v>1</v>
      </c>
      <c r="I26" s="406" t="s">
        <v>116</v>
      </c>
    </row>
    <row r="27" spans="2:9" s="225" customFormat="1" ht="24" customHeight="1" x14ac:dyDescent="0.2">
      <c r="B27" s="405" t="s">
        <v>121</v>
      </c>
      <c r="C27" s="857">
        <v>11</v>
      </c>
      <c r="D27" s="857">
        <v>11</v>
      </c>
      <c r="E27" s="857">
        <v>11</v>
      </c>
      <c r="F27" s="857">
        <v>11</v>
      </c>
      <c r="G27" s="857">
        <v>11</v>
      </c>
      <c r="H27" s="857">
        <v>11</v>
      </c>
      <c r="I27" s="406" t="s">
        <v>54</v>
      </c>
    </row>
    <row r="28" spans="2:9" s="225" customFormat="1" ht="12" customHeight="1" x14ac:dyDescent="0.2">
      <c r="B28" s="304"/>
      <c r="C28" s="855"/>
      <c r="D28" s="855"/>
      <c r="E28" s="855"/>
      <c r="F28" s="855"/>
      <c r="G28" s="855"/>
      <c r="H28" s="855"/>
      <c r="I28" s="238"/>
    </row>
    <row r="29" spans="2:9" s="225" customFormat="1" ht="24" customHeight="1" x14ac:dyDescent="0.2">
      <c r="B29" s="303" t="s">
        <v>46</v>
      </c>
      <c r="C29" s="855">
        <v>106</v>
      </c>
      <c r="D29" s="855">
        <v>106</v>
      </c>
      <c r="E29" s="855">
        <v>106</v>
      </c>
      <c r="F29" s="855">
        <v>106</v>
      </c>
      <c r="G29" s="855">
        <v>106</v>
      </c>
      <c r="H29" s="855">
        <v>106</v>
      </c>
      <c r="I29" s="404" t="s">
        <v>129</v>
      </c>
    </row>
    <row r="30" spans="2:9" s="220" customFormat="1" ht="24" customHeight="1" x14ac:dyDescent="0.2">
      <c r="B30" s="405" t="s">
        <v>458</v>
      </c>
      <c r="C30" s="857">
        <v>10</v>
      </c>
      <c r="D30" s="857">
        <v>10</v>
      </c>
      <c r="E30" s="857">
        <v>10</v>
      </c>
      <c r="F30" s="857">
        <v>10</v>
      </c>
      <c r="G30" s="857">
        <v>10</v>
      </c>
      <c r="H30" s="857">
        <v>10</v>
      </c>
      <c r="I30" s="406" t="s">
        <v>53</v>
      </c>
    </row>
    <row r="31" spans="2:9" s="225" customFormat="1" ht="24" customHeight="1" x14ac:dyDescent="0.2">
      <c r="B31" s="405" t="s">
        <v>114</v>
      </c>
      <c r="C31" s="857">
        <v>16</v>
      </c>
      <c r="D31" s="857">
        <v>16</v>
      </c>
      <c r="E31" s="857">
        <v>16</v>
      </c>
      <c r="F31" s="857">
        <v>16</v>
      </c>
      <c r="G31" s="857">
        <v>16</v>
      </c>
      <c r="H31" s="857">
        <v>16</v>
      </c>
      <c r="I31" s="406" t="s">
        <v>115</v>
      </c>
    </row>
    <row r="32" spans="2:9" s="225" customFormat="1" ht="24" customHeight="1" x14ac:dyDescent="0.2">
      <c r="B32" s="405" t="s">
        <v>113</v>
      </c>
      <c r="C32" s="857">
        <v>10</v>
      </c>
      <c r="D32" s="857">
        <v>10</v>
      </c>
      <c r="E32" s="857">
        <v>10</v>
      </c>
      <c r="F32" s="857">
        <v>10</v>
      </c>
      <c r="G32" s="857">
        <v>10</v>
      </c>
      <c r="H32" s="857">
        <v>10</v>
      </c>
      <c r="I32" s="406" t="s">
        <v>123</v>
      </c>
    </row>
    <row r="33" spans="2:9" s="225" customFormat="1" ht="24" customHeight="1" x14ac:dyDescent="0.2">
      <c r="B33" s="405" t="s">
        <v>117</v>
      </c>
      <c r="C33" s="857">
        <v>10</v>
      </c>
      <c r="D33" s="857">
        <v>10</v>
      </c>
      <c r="E33" s="857">
        <v>10</v>
      </c>
      <c r="F33" s="857">
        <v>10</v>
      </c>
      <c r="G33" s="857">
        <v>10</v>
      </c>
      <c r="H33" s="857">
        <v>10</v>
      </c>
      <c r="I33" s="406" t="s">
        <v>118</v>
      </c>
    </row>
    <row r="34" spans="2:9" s="225" customFormat="1" ht="24" customHeight="1" x14ac:dyDescent="0.2">
      <c r="B34" s="405" t="s">
        <v>124</v>
      </c>
      <c r="C34" s="857">
        <v>17</v>
      </c>
      <c r="D34" s="857">
        <v>17</v>
      </c>
      <c r="E34" s="857">
        <v>17</v>
      </c>
      <c r="F34" s="857">
        <v>17</v>
      </c>
      <c r="G34" s="857">
        <v>17</v>
      </c>
      <c r="H34" s="857">
        <v>17</v>
      </c>
      <c r="I34" s="406" t="s">
        <v>125</v>
      </c>
    </row>
    <row r="35" spans="2:9" s="225" customFormat="1" ht="24" customHeight="1" x14ac:dyDescent="0.2">
      <c r="B35" s="405" t="s">
        <v>121</v>
      </c>
      <c r="C35" s="857">
        <v>43</v>
      </c>
      <c r="D35" s="857">
        <v>43</v>
      </c>
      <c r="E35" s="857">
        <v>43</v>
      </c>
      <c r="F35" s="857">
        <v>43</v>
      </c>
      <c r="G35" s="857">
        <v>43</v>
      </c>
      <c r="H35" s="857">
        <v>43</v>
      </c>
      <c r="I35" s="406" t="s">
        <v>54</v>
      </c>
    </row>
    <row r="36" spans="2:9" s="225" customFormat="1" ht="12" customHeight="1" x14ac:dyDescent="0.2">
      <c r="B36" s="304"/>
      <c r="C36" s="855"/>
      <c r="D36" s="855"/>
      <c r="E36" s="855"/>
      <c r="F36" s="855"/>
      <c r="G36" s="855"/>
      <c r="H36" s="855"/>
      <c r="I36" s="238"/>
    </row>
    <row r="37" spans="2:9" s="225" customFormat="1" ht="24" customHeight="1" x14ac:dyDescent="0.2">
      <c r="B37" s="303" t="s">
        <v>126</v>
      </c>
      <c r="C37" s="841">
        <v>23</v>
      </c>
      <c r="D37" s="841">
        <v>23</v>
      </c>
      <c r="E37" s="841">
        <v>23</v>
      </c>
      <c r="F37" s="841">
        <v>23</v>
      </c>
      <c r="G37" s="841">
        <v>23</v>
      </c>
      <c r="H37" s="841">
        <v>23</v>
      </c>
      <c r="I37" s="404" t="s">
        <v>127</v>
      </c>
    </row>
    <row r="38" spans="2:9" s="225" customFormat="1" ht="24" customHeight="1" x14ac:dyDescent="0.2">
      <c r="B38" s="405" t="s">
        <v>458</v>
      </c>
      <c r="C38" s="857">
        <v>7</v>
      </c>
      <c r="D38" s="857">
        <v>7</v>
      </c>
      <c r="E38" s="857">
        <v>7</v>
      </c>
      <c r="F38" s="857">
        <v>7</v>
      </c>
      <c r="G38" s="857">
        <v>7</v>
      </c>
      <c r="H38" s="857">
        <v>7</v>
      </c>
      <c r="I38" s="406" t="s">
        <v>53</v>
      </c>
    </row>
    <row r="39" spans="2:9" s="225" customFormat="1" ht="24" customHeight="1" x14ac:dyDescent="0.2">
      <c r="B39" s="405" t="s">
        <v>121</v>
      </c>
      <c r="C39" s="857">
        <v>16</v>
      </c>
      <c r="D39" s="857">
        <v>16</v>
      </c>
      <c r="E39" s="857">
        <v>16</v>
      </c>
      <c r="F39" s="857">
        <v>16</v>
      </c>
      <c r="G39" s="857">
        <v>16</v>
      </c>
      <c r="H39" s="857">
        <v>16</v>
      </c>
      <c r="I39" s="406" t="s">
        <v>54</v>
      </c>
    </row>
    <row r="40" spans="2:9" s="225" customFormat="1" ht="12" customHeight="1" x14ac:dyDescent="0.2">
      <c r="B40" s="304"/>
      <c r="C40" s="855"/>
      <c r="D40" s="855"/>
      <c r="E40" s="855"/>
      <c r="F40" s="855"/>
      <c r="G40" s="855"/>
      <c r="H40" s="855"/>
      <c r="I40" s="238"/>
    </row>
    <row r="41" spans="2:9" s="225" customFormat="1" ht="24" customHeight="1" x14ac:dyDescent="0.2">
      <c r="B41" s="303" t="s">
        <v>47</v>
      </c>
      <c r="C41" s="841">
        <v>65</v>
      </c>
      <c r="D41" s="841">
        <v>65</v>
      </c>
      <c r="E41" s="841">
        <v>65</v>
      </c>
      <c r="F41" s="841">
        <v>65</v>
      </c>
      <c r="G41" s="841">
        <v>65</v>
      </c>
      <c r="H41" s="841">
        <v>65</v>
      </c>
      <c r="I41" s="404" t="s">
        <v>128</v>
      </c>
    </row>
    <row r="42" spans="2:9" s="225" customFormat="1" ht="24" customHeight="1" x14ac:dyDescent="0.2">
      <c r="B42" s="405" t="s">
        <v>458</v>
      </c>
      <c r="C42" s="857">
        <v>18</v>
      </c>
      <c r="D42" s="857">
        <v>18</v>
      </c>
      <c r="E42" s="857">
        <v>18</v>
      </c>
      <c r="F42" s="857">
        <v>18</v>
      </c>
      <c r="G42" s="857">
        <v>18</v>
      </c>
      <c r="H42" s="857">
        <v>18</v>
      </c>
      <c r="I42" s="406" t="s">
        <v>53</v>
      </c>
    </row>
    <row r="43" spans="2:9" s="225" customFormat="1" ht="24" customHeight="1" x14ac:dyDescent="0.2">
      <c r="B43" s="405" t="s">
        <v>114</v>
      </c>
      <c r="C43" s="857">
        <v>8</v>
      </c>
      <c r="D43" s="857">
        <v>8</v>
      </c>
      <c r="E43" s="857">
        <v>8</v>
      </c>
      <c r="F43" s="857">
        <v>8</v>
      </c>
      <c r="G43" s="857">
        <v>8</v>
      </c>
      <c r="H43" s="857">
        <v>8</v>
      </c>
      <c r="I43" s="406" t="s">
        <v>115</v>
      </c>
    </row>
    <row r="44" spans="2:9" s="225" customFormat="1" ht="24" customHeight="1" x14ac:dyDescent="0.2">
      <c r="B44" s="405" t="s">
        <v>117</v>
      </c>
      <c r="C44" s="857">
        <v>5</v>
      </c>
      <c r="D44" s="857">
        <v>5</v>
      </c>
      <c r="E44" s="857">
        <v>5</v>
      </c>
      <c r="F44" s="857">
        <v>5</v>
      </c>
      <c r="G44" s="857">
        <v>5</v>
      </c>
      <c r="H44" s="857">
        <v>5</v>
      </c>
      <c r="I44" s="406" t="s">
        <v>118</v>
      </c>
    </row>
    <row r="45" spans="2:9" s="225" customFormat="1" ht="24" customHeight="1" x14ac:dyDescent="0.2">
      <c r="B45" s="405" t="s">
        <v>119</v>
      </c>
      <c r="C45" s="857">
        <v>5</v>
      </c>
      <c r="D45" s="857">
        <v>5</v>
      </c>
      <c r="E45" s="857">
        <v>5</v>
      </c>
      <c r="F45" s="857">
        <v>5</v>
      </c>
      <c r="G45" s="857">
        <v>5</v>
      </c>
      <c r="H45" s="857">
        <v>5</v>
      </c>
      <c r="I45" s="406" t="s">
        <v>120</v>
      </c>
    </row>
    <row r="46" spans="2:9" s="225" customFormat="1" ht="24" customHeight="1" x14ac:dyDescent="0.2">
      <c r="B46" s="405" t="s">
        <v>217</v>
      </c>
      <c r="C46" s="857">
        <v>6</v>
      </c>
      <c r="D46" s="857">
        <v>6</v>
      </c>
      <c r="E46" s="857">
        <v>6</v>
      </c>
      <c r="F46" s="857">
        <v>6</v>
      </c>
      <c r="G46" s="857">
        <v>6</v>
      </c>
      <c r="H46" s="857">
        <v>6</v>
      </c>
      <c r="I46" s="406" t="s">
        <v>218</v>
      </c>
    </row>
    <row r="47" spans="2:9" s="225" customFormat="1" ht="24" customHeight="1" x14ac:dyDescent="0.2">
      <c r="B47" s="405" t="s">
        <v>113</v>
      </c>
      <c r="C47" s="857">
        <v>5</v>
      </c>
      <c r="D47" s="857">
        <v>5</v>
      </c>
      <c r="E47" s="857">
        <v>5</v>
      </c>
      <c r="F47" s="857">
        <v>5</v>
      </c>
      <c r="G47" s="857">
        <v>5</v>
      </c>
      <c r="H47" s="857">
        <v>5</v>
      </c>
      <c r="I47" s="406" t="s">
        <v>123</v>
      </c>
    </row>
    <row r="48" spans="2:9" s="225" customFormat="1" ht="24" customHeight="1" x14ac:dyDescent="0.2">
      <c r="B48" s="405" t="s">
        <v>121</v>
      </c>
      <c r="C48" s="857">
        <v>18</v>
      </c>
      <c r="D48" s="857">
        <v>18</v>
      </c>
      <c r="E48" s="857">
        <v>18</v>
      </c>
      <c r="F48" s="857">
        <v>18</v>
      </c>
      <c r="G48" s="857">
        <v>18</v>
      </c>
      <c r="H48" s="857">
        <v>18</v>
      </c>
      <c r="I48" s="406" t="s">
        <v>54</v>
      </c>
    </row>
    <row r="49" spans="2:9" s="225" customFormat="1" ht="12" customHeight="1" x14ac:dyDescent="0.2">
      <c r="B49" s="405"/>
      <c r="C49" s="857"/>
      <c r="D49" s="857"/>
      <c r="E49" s="857"/>
      <c r="F49" s="857"/>
      <c r="G49" s="857"/>
      <c r="H49" s="857"/>
      <c r="I49" s="406"/>
    </row>
    <row r="50" spans="2:9" s="225" customFormat="1" ht="24" customHeight="1" x14ac:dyDescent="0.2">
      <c r="B50" s="303" t="s">
        <v>626</v>
      </c>
      <c r="C50" s="855">
        <v>13</v>
      </c>
      <c r="D50" s="855">
        <v>13</v>
      </c>
      <c r="E50" s="855">
        <v>13</v>
      </c>
      <c r="F50" s="855">
        <v>13</v>
      </c>
      <c r="G50" s="855">
        <v>13</v>
      </c>
      <c r="H50" s="855">
        <v>13</v>
      </c>
      <c r="I50" s="404" t="s">
        <v>627</v>
      </c>
    </row>
    <row r="51" spans="2:9" s="225" customFormat="1" ht="12" customHeight="1" x14ac:dyDescent="0.2">
      <c r="B51" s="304"/>
      <c r="C51" s="855"/>
      <c r="D51" s="855"/>
      <c r="E51" s="855"/>
      <c r="F51" s="855"/>
      <c r="G51" s="855"/>
      <c r="H51" s="855"/>
      <c r="I51" s="238"/>
    </row>
    <row r="52" spans="2:9" s="225" customFormat="1" ht="24" customHeight="1" x14ac:dyDescent="0.2">
      <c r="B52" s="303" t="s">
        <v>280</v>
      </c>
      <c r="C52" s="841">
        <v>200</v>
      </c>
      <c r="D52" s="841">
        <v>202</v>
      </c>
      <c r="E52" s="841">
        <v>205</v>
      </c>
      <c r="F52" s="841">
        <v>204</v>
      </c>
      <c r="G52" s="841">
        <v>205</v>
      </c>
      <c r="H52" s="841">
        <v>202</v>
      </c>
      <c r="I52" s="404" t="s">
        <v>583</v>
      </c>
    </row>
    <row r="53" spans="2:9" s="225" customFormat="1" ht="24" customHeight="1" x14ac:dyDescent="0.2">
      <c r="B53" s="405" t="s">
        <v>144</v>
      </c>
      <c r="C53" s="857">
        <v>36</v>
      </c>
      <c r="D53" s="857">
        <v>36</v>
      </c>
      <c r="E53" s="857">
        <v>37</v>
      </c>
      <c r="F53" s="857">
        <v>37</v>
      </c>
      <c r="G53" s="857">
        <v>37</v>
      </c>
      <c r="H53" s="857">
        <v>38</v>
      </c>
      <c r="I53" s="406" t="s">
        <v>96</v>
      </c>
    </row>
    <row r="54" spans="2:9" s="225" customFormat="1" ht="24" customHeight="1" x14ac:dyDescent="0.2">
      <c r="B54" s="405" t="s">
        <v>145</v>
      </c>
      <c r="C54" s="857">
        <v>28</v>
      </c>
      <c r="D54" s="857">
        <v>29</v>
      </c>
      <c r="E54" s="857">
        <v>29</v>
      </c>
      <c r="F54" s="857">
        <v>29</v>
      </c>
      <c r="G54" s="857">
        <v>29</v>
      </c>
      <c r="H54" s="857">
        <v>30</v>
      </c>
      <c r="I54" s="406" t="s">
        <v>24</v>
      </c>
    </row>
    <row r="55" spans="2:9" s="225" customFormat="1" ht="24" customHeight="1" x14ac:dyDescent="0.2">
      <c r="B55" s="405" t="s">
        <v>459</v>
      </c>
      <c r="C55" s="857">
        <v>31</v>
      </c>
      <c r="D55" s="857">
        <v>31</v>
      </c>
      <c r="E55" s="857">
        <v>31</v>
      </c>
      <c r="F55" s="857">
        <v>31</v>
      </c>
      <c r="G55" s="857">
        <v>31</v>
      </c>
      <c r="H55" s="857">
        <v>29</v>
      </c>
      <c r="I55" s="406" t="s">
        <v>143</v>
      </c>
    </row>
    <row r="56" spans="2:9" s="225" customFormat="1" ht="24" customHeight="1" x14ac:dyDescent="0.2">
      <c r="B56" s="405" t="s">
        <v>31</v>
      </c>
      <c r="C56" s="857">
        <v>19</v>
      </c>
      <c r="D56" s="857">
        <v>19</v>
      </c>
      <c r="E56" s="857">
        <v>19</v>
      </c>
      <c r="F56" s="857">
        <v>19</v>
      </c>
      <c r="G56" s="857">
        <v>19</v>
      </c>
      <c r="H56" s="857">
        <v>17</v>
      </c>
      <c r="I56" s="406" t="s">
        <v>34</v>
      </c>
    </row>
    <row r="57" spans="2:9" s="225" customFormat="1" ht="24" customHeight="1" x14ac:dyDescent="0.2">
      <c r="B57" s="405" t="s">
        <v>32</v>
      </c>
      <c r="C57" s="857">
        <v>19</v>
      </c>
      <c r="D57" s="857">
        <v>19</v>
      </c>
      <c r="E57" s="857">
        <v>19</v>
      </c>
      <c r="F57" s="857">
        <v>18</v>
      </c>
      <c r="G57" s="857">
        <v>18</v>
      </c>
      <c r="H57" s="857">
        <v>18</v>
      </c>
      <c r="I57" s="406" t="s">
        <v>35</v>
      </c>
    </row>
    <row r="58" spans="2:9" s="225" customFormat="1" ht="24" customHeight="1" x14ac:dyDescent="0.2">
      <c r="B58" s="405" t="s">
        <v>33</v>
      </c>
      <c r="C58" s="857">
        <v>11</v>
      </c>
      <c r="D58" s="857">
        <v>11</v>
      </c>
      <c r="E58" s="857">
        <v>11</v>
      </c>
      <c r="F58" s="857">
        <v>11</v>
      </c>
      <c r="G58" s="857">
        <v>11</v>
      </c>
      <c r="H58" s="857">
        <v>11</v>
      </c>
      <c r="I58" s="406" t="s">
        <v>36</v>
      </c>
    </row>
    <row r="59" spans="2:9" s="225" customFormat="1" ht="24" customHeight="1" x14ac:dyDescent="0.2">
      <c r="B59" s="405" t="s">
        <v>13</v>
      </c>
      <c r="C59" s="857">
        <v>12</v>
      </c>
      <c r="D59" s="857">
        <v>12</v>
      </c>
      <c r="E59" s="857">
        <v>12</v>
      </c>
      <c r="F59" s="857">
        <v>12</v>
      </c>
      <c r="G59" s="857">
        <v>12</v>
      </c>
      <c r="H59" s="857">
        <v>12</v>
      </c>
      <c r="I59" s="406" t="s">
        <v>14</v>
      </c>
    </row>
    <row r="60" spans="2:9" s="225" customFormat="1" ht="24" customHeight="1" x14ac:dyDescent="0.2">
      <c r="B60" s="405" t="s">
        <v>404</v>
      </c>
      <c r="C60" s="857">
        <v>14</v>
      </c>
      <c r="D60" s="857">
        <v>14</v>
      </c>
      <c r="E60" s="857">
        <v>14</v>
      </c>
      <c r="F60" s="857">
        <v>13</v>
      </c>
      <c r="G60" s="857">
        <v>13</v>
      </c>
      <c r="H60" s="857">
        <v>12</v>
      </c>
      <c r="I60" s="406" t="s">
        <v>405</v>
      </c>
    </row>
    <row r="61" spans="2:9" s="225" customFormat="1" ht="24" customHeight="1" x14ac:dyDescent="0.2">
      <c r="B61" s="405" t="s">
        <v>403</v>
      </c>
      <c r="C61" s="857">
        <v>9</v>
      </c>
      <c r="D61" s="857">
        <v>9</v>
      </c>
      <c r="E61" s="857">
        <v>10</v>
      </c>
      <c r="F61" s="857">
        <v>11</v>
      </c>
      <c r="G61" s="857">
        <v>11</v>
      </c>
      <c r="H61" s="857">
        <v>11</v>
      </c>
      <c r="I61" s="406" t="s">
        <v>406</v>
      </c>
    </row>
    <row r="62" spans="2:9" s="225" customFormat="1" ht="24" customHeight="1" x14ac:dyDescent="0.2">
      <c r="B62" s="405" t="s">
        <v>419</v>
      </c>
      <c r="C62" s="857">
        <v>6</v>
      </c>
      <c r="D62" s="857">
        <v>7</v>
      </c>
      <c r="E62" s="857">
        <v>8</v>
      </c>
      <c r="F62" s="857">
        <v>8</v>
      </c>
      <c r="G62" s="857">
        <v>9</v>
      </c>
      <c r="H62" s="857">
        <v>9</v>
      </c>
      <c r="I62" s="406" t="s">
        <v>505</v>
      </c>
    </row>
    <row r="63" spans="2:9" s="225" customFormat="1" ht="24" customHeight="1" x14ac:dyDescent="0.2">
      <c r="B63" s="405" t="s">
        <v>420</v>
      </c>
      <c r="C63" s="857">
        <v>15</v>
      </c>
      <c r="D63" s="857">
        <v>15</v>
      </c>
      <c r="E63" s="857">
        <v>15</v>
      </c>
      <c r="F63" s="857">
        <v>15</v>
      </c>
      <c r="G63" s="857">
        <v>15</v>
      </c>
      <c r="H63" s="857">
        <v>15</v>
      </c>
      <c r="I63" s="406" t="s">
        <v>421</v>
      </c>
    </row>
    <row r="64" spans="2:9" s="225" customFormat="1" ht="12" customHeight="1" x14ac:dyDescent="0.2">
      <c r="B64" s="304"/>
      <c r="C64" s="855"/>
      <c r="D64" s="855"/>
      <c r="E64" s="855"/>
      <c r="F64" s="855"/>
      <c r="G64" s="855"/>
      <c r="H64" s="855"/>
      <c r="I64" s="238"/>
    </row>
    <row r="65" spans="2:9" s="225" customFormat="1" ht="24" customHeight="1" x14ac:dyDescent="0.2">
      <c r="B65" s="303" t="s">
        <v>457</v>
      </c>
      <c r="C65" s="855">
        <v>45</v>
      </c>
      <c r="D65" s="855">
        <v>45</v>
      </c>
      <c r="E65" s="855">
        <v>47</v>
      </c>
      <c r="F65" s="855">
        <v>48</v>
      </c>
      <c r="G65" s="855">
        <v>50</v>
      </c>
      <c r="H65" s="855">
        <v>53</v>
      </c>
      <c r="I65" s="404" t="s">
        <v>584</v>
      </c>
    </row>
    <row r="66" spans="2:9" s="225" customFormat="1" ht="24" customHeight="1" x14ac:dyDescent="0.2">
      <c r="B66" s="405" t="s">
        <v>18</v>
      </c>
      <c r="C66" s="857">
        <v>11</v>
      </c>
      <c r="D66" s="857">
        <v>11</v>
      </c>
      <c r="E66" s="857">
        <v>12</v>
      </c>
      <c r="F66" s="857">
        <v>12</v>
      </c>
      <c r="G66" s="857">
        <v>12</v>
      </c>
      <c r="H66" s="857">
        <v>12</v>
      </c>
      <c r="I66" s="406" t="s">
        <v>16</v>
      </c>
    </row>
    <row r="67" spans="2:9" s="225" customFormat="1" ht="24" customHeight="1" x14ac:dyDescent="0.2">
      <c r="B67" s="405" t="s">
        <v>15</v>
      </c>
      <c r="C67" s="857">
        <v>23</v>
      </c>
      <c r="D67" s="857">
        <v>23</v>
      </c>
      <c r="E67" s="857">
        <v>24</v>
      </c>
      <c r="F67" s="857">
        <v>25</v>
      </c>
      <c r="G67" s="857">
        <v>26</v>
      </c>
      <c r="H67" s="857">
        <v>27</v>
      </c>
      <c r="I67" s="406" t="s">
        <v>17</v>
      </c>
    </row>
    <row r="68" spans="2:9" s="225" customFormat="1" ht="24" customHeight="1" x14ac:dyDescent="0.2">
      <c r="B68" s="405" t="s">
        <v>510</v>
      </c>
      <c r="C68" s="857">
        <v>11</v>
      </c>
      <c r="D68" s="857">
        <v>11</v>
      </c>
      <c r="E68" s="857">
        <v>11</v>
      </c>
      <c r="F68" s="857">
        <v>11</v>
      </c>
      <c r="G68" s="857">
        <v>12</v>
      </c>
      <c r="H68" s="857">
        <v>14</v>
      </c>
      <c r="I68" s="406" t="s">
        <v>511</v>
      </c>
    </row>
    <row r="69" spans="2:9" s="225" customFormat="1" ht="12" customHeight="1" x14ac:dyDescent="0.2">
      <c r="B69" s="405"/>
      <c r="C69" s="857"/>
      <c r="D69" s="857"/>
      <c r="E69" s="857"/>
      <c r="F69" s="857"/>
      <c r="G69" s="857"/>
      <c r="H69" s="857"/>
      <c r="I69" s="406"/>
    </row>
    <row r="70" spans="2:9" s="225" customFormat="1" ht="24" customHeight="1" x14ac:dyDescent="0.2">
      <c r="B70" s="303" t="s">
        <v>706</v>
      </c>
      <c r="C70" s="855">
        <v>17</v>
      </c>
      <c r="D70" s="855">
        <v>17</v>
      </c>
      <c r="E70" s="855">
        <v>17</v>
      </c>
      <c r="F70" s="855">
        <v>24</v>
      </c>
      <c r="G70" s="855">
        <v>26</v>
      </c>
      <c r="H70" s="855">
        <v>21</v>
      </c>
      <c r="I70" s="404" t="s">
        <v>856</v>
      </c>
    </row>
    <row r="71" spans="2:9" s="225" customFormat="1" ht="24" customHeight="1" x14ac:dyDescent="0.2">
      <c r="B71" s="405" t="s">
        <v>857</v>
      </c>
      <c r="C71" s="857">
        <v>4</v>
      </c>
      <c r="D71" s="857">
        <v>4</v>
      </c>
      <c r="E71" s="857">
        <v>4</v>
      </c>
      <c r="F71" s="857">
        <v>5</v>
      </c>
      <c r="G71" s="857">
        <v>5</v>
      </c>
      <c r="H71" s="857">
        <v>6</v>
      </c>
      <c r="I71" s="406" t="s">
        <v>858</v>
      </c>
    </row>
    <row r="72" spans="2:9" s="225" customFormat="1" ht="24" customHeight="1" x14ac:dyDescent="0.2">
      <c r="B72" s="405" t="s">
        <v>859</v>
      </c>
      <c r="C72" s="857">
        <v>9</v>
      </c>
      <c r="D72" s="857">
        <v>9</v>
      </c>
      <c r="E72" s="857">
        <v>9</v>
      </c>
      <c r="F72" s="857">
        <v>9</v>
      </c>
      <c r="G72" s="857">
        <v>9</v>
      </c>
      <c r="H72" s="857">
        <v>9</v>
      </c>
      <c r="I72" s="406" t="s">
        <v>860</v>
      </c>
    </row>
    <row r="73" spans="2:9" s="225" customFormat="1" ht="24" customHeight="1" x14ac:dyDescent="0.2">
      <c r="B73" s="405" t="s">
        <v>861</v>
      </c>
      <c r="C73" s="857">
        <v>4</v>
      </c>
      <c r="D73" s="857">
        <v>4</v>
      </c>
      <c r="E73" s="857">
        <v>4</v>
      </c>
      <c r="F73" s="857">
        <v>4</v>
      </c>
      <c r="G73" s="857">
        <v>6</v>
      </c>
      <c r="H73" s="857">
        <v>6</v>
      </c>
      <c r="I73" s="406" t="s">
        <v>862</v>
      </c>
    </row>
    <row r="74" spans="2:9" s="225" customFormat="1" ht="24" customHeight="1" x14ac:dyDescent="0.2">
      <c r="B74" s="405" t="s">
        <v>863</v>
      </c>
      <c r="C74" s="857">
        <v>0</v>
      </c>
      <c r="D74" s="857">
        <v>0</v>
      </c>
      <c r="E74" s="857">
        <v>0</v>
      </c>
      <c r="F74" s="857">
        <v>6</v>
      </c>
      <c r="G74" s="857">
        <v>6</v>
      </c>
      <c r="H74" s="857">
        <v>0</v>
      </c>
      <c r="I74" s="406" t="s">
        <v>864</v>
      </c>
    </row>
    <row r="75" spans="2:9" s="32" customFormat="1" ht="12" customHeight="1" x14ac:dyDescent="0.65">
      <c r="B75" s="304"/>
      <c r="C75" s="855"/>
      <c r="D75" s="855"/>
      <c r="E75" s="855"/>
      <c r="F75" s="855"/>
      <c r="G75" s="855"/>
      <c r="H75" s="855"/>
      <c r="I75" s="238"/>
    </row>
    <row r="76" spans="2:9" ht="24" customHeight="1" x14ac:dyDescent="0.35">
      <c r="B76" s="303" t="s">
        <v>625</v>
      </c>
      <c r="C76" s="855">
        <v>564</v>
      </c>
      <c r="D76" s="855">
        <v>566</v>
      </c>
      <c r="E76" s="855">
        <v>571</v>
      </c>
      <c r="F76" s="855">
        <v>578</v>
      </c>
      <c r="G76" s="855">
        <v>583</v>
      </c>
      <c r="H76" s="855">
        <v>578</v>
      </c>
      <c r="I76" s="404" t="s">
        <v>624</v>
      </c>
    </row>
    <row r="77" spans="2:9" s="197" customFormat="1" ht="18.75" customHeight="1" thickBot="1" x14ac:dyDescent="0.7">
      <c r="B77" s="84"/>
      <c r="C77" s="1062"/>
      <c r="D77" s="1062"/>
      <c r="E77" s="1062"/>
      <c r="F77" s="1062"/>
      <c r="G77" s="1062"/>
      <c r="H77" s="1062"/>
      <c r="I77" s="1063"/>
    </row>
    <row r="78" spans="2:9" s="197" customFormat="1" ht="12.75" customHeight="1" thickTop="1" x14ac:dyDescent="0.5">
      <c r="B78" s="35"/>
      <c r="C78" s="35"/>
      <c r="D78" s="35"/>
      <c r="E78" s="35"/>
      <c r="F78" s="35"/>
      <c r="G78" s="35"/>
      <c r="H78" s="35"/>
      <c r="I78" s="35"/>
    </row>
    <row r="79" spans="2:9" s="267" customFormat="1" ht="22.5" x14ac:dyDescent="0.5">
      <c r="B79" s="197" t="s">
        <v>759</v>
      </c>
      <c r="C79" s="197"/>
      <c r="D79" s="197"/>
      <c r="E79" s="197"/>
      <c r="F79" s="197"/>
      <c r="G79" s="197"/>
      <c r="H79" s="197"/>
      <c r="I79" s="197" t="s">
        <v>761</v>
      </c>
    </row>
    <row r="80" spans="2:9" ht="22.5" x14ac:dyDescent="0.5">
      <c r="B80" s="387" t="s">
        <v>775</v>
      </c>
      <c r="C80" s="197"/>
      <c r="D80" s="197"/>
      <c r="E80" s="197"/>
      <c r="F80" s="197"/>
      <c r="G80" s="197"/>
      <c r="H80" s="197"/>
      <c r="I80" s="197" t="s">
        <v>664</v>
      </c>
    </row>
    <row r="81" spans="2:9" ht="22.5" x14ac:dyDescent="0.35">
      <c r="B81" s="1782" t="s">
        <v>656</v>
      </c>
      <c r="C81" s="1782"/>
      <c r="D81" s="1782"/>
      <c r="E81" s="1647" t="s">
        <v>865</v>
      </c>
      <c r="F81" s="1647"/>
      <c r="G81" s="1647"/>
      <c r="H81" s="1647"/>
      <c r="I81" s="1647"/>
    </row>
    <row r="82" spans="2:9" ht="23.25" x14ac:dyDescent="0.5">
      <c r="C82" s="36"/>
      <c r="D82" s="36"/>
      <c r="E82" s="36"/>
      <c r="F82" s="36"/>
      <c r="G82" s="36"/>
      <c r="H82" s="36"/>
    </row>
    <row r="83" spans="2:9" ht="21.75" x14ac:dyDescent="0.5">
      <c r="C83" s="31"/>
      <c r="D83" s="31"/>
      <c r="E83" s="31"/>
      <c r="F83" s="31"/>
      <c r="G83" s="31"/>
      <c r="H83" s="31"/>
    </row>
    <row r="84" spans="2:9" ht="18" x14ac:dyDescent="0.45">
      <c r="D84" s="60"/>
      <c r="E84" s="60"/>
      <c r="F84" s="60"/>
      <c r="G84" s="60"/>
      <c r="H84" s="60"/>
    </row>
  </sheetData>
  <mergeCells count="12">
    <mergeCell ref="B81:D81"/>
    <mergeCell ref="E81:I81"/>
    <mergeCell ref="B3:I3"/>
    <mergeCell ref="B5:I5"/>
    <mergeCell ref="B9:B11"/>
    <mergeCell ref="I9:I11"/>
    <mergeCell ref="G9:G11"/>
    <mergeCell ref="F9:F11"/>
    <mergeCell ref="E9:E11"/>
    <mergeCell ref="D9:D11"/>
    <mergeCell ref="C9:C11"/>
    <mergeCell ref="H9:H11"/>
  </mergeCells>
  <phoneticPr fontId="0" type="noConversion"/>
  <printOptions horizontalCentered="1"/>
  <pageMargins left="0.196850393700787" right="0.196850393700787" top="0.39370078740157499" bottom="0.39370078740157499" header="0.511811023622047" footer="0.511811023622047"/>
  <pageSetup paperSize="9" scale="45" orientation="portrait" r:id="rId1"/>
  <headerFooter alignWithMargins="0">
    <oddFooter>&amp;C&amp;"Times New Roman,Regular"&amp;20- 26 -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6:A15"/>
  <sheetViews>
    <sheetView rightToLeft="1" zoomScale="50" zoomScaleNormal="50" workbookViewId="0"/>
  </sheetViews>
  <sheetFormatPr defaultRowHeight="20.100000000000001" customHeight="1" x14ac:dyDescent="0.85"/>
  <cols>
    <col min="1" max="1" width="90.42578125" style="177" customWidth="1"/>
    <col min="2" max="16384" width="9.140625" style="34"/>
  </cols>
  <sheetData>
    <row r="6" spans="1:1" ht="19.5" customHeight="1" x14ac:dyDescent="0.85"/>
    <row r="8" spans="1:1" ht="36.75" x14ac:dyDescent="0.85">
      <c r="A8" s="177" t="s">
        <v>133</v>
      </c>
    </row>
    <row r="9" spans="1:1" ht="18.75" customHeight="1" x14ac:dyDescent="0.85"/>
    <row r="10" spans="1:1" ht="53.25" x14ac:dyDescent="1.1499999999999999">
      <c r="A10" s="178" t="s">
        <v>514</v>
      </c>
    </row>
    <row r="11" spans="1:1" ht="36.75" x14ac:dyDescent="0.85"/>
    <row r="12" spans="1:1" ht="36.75" x14ac:dyDescent="0.85"/>
    <row r="13" spans="1:1" ht="36.75" x14ac:dyDescent="0.85">
      <c r="A13" s="177" t="s">
        <v>134</v>
      </c>
    </row>
    <row r="14" spans="1:1" ht="18.75" customHeight="1" x14ac:dyDescent="0.85"/>
    <row r="15" spans="1:1" ht="48" x14ac:dyDescent="1.05">
      <c r="A15" s="179" t="s">
        <v>515</v>
      </c>
    </row>
  </sheetData>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8"/>
  <sheetViews>
    <sheetView rightToLeft="1" view="pageBreakPreview" zoomScale="50" zoomScaleNormal="50" zoomScaleSheetLayoutView="50" workbookViewId="0"/>
  </sheetViews>
  <sheetFormatPr defaultRowHeight="15" x14ac:dyDescent="0.35"/>
  <cols>
    <col min="1" max="1" width="2.28515625" style="35" customWidth="1"/>
    <col min="2" max="2" width="15.140625" style="35" customWidth="1"/>
    <col min="3" max="3" width="51.5703125" style="35" customWidth="1"/>
    <col min="4" max="4" width="24.7109375" style="35" customWidth="1"/>
    <col min="5" max="5" width="26.7109375" style="35" customWidth="1"/>
    <col min="6" max="6" width="29.5703125" style="35" customWidth="1"/>
    <col min="7" max="7" width="20.140625" style="35" customWidth="1"/>
    <col min="8" max="8" width="67.85546875" style="35" customWidth="1"/>
    <col min="9" max="9" width="27.7109375" style="35" customWidth="1"/>
    <col min="10" max="16384" width="9.140625" style="35"/>
  </cols>
  <sheetData>
    <row r="1" spans="2:29" s="45" customFormat="1" ht="19.5" customHeight="1" x14ac:dyDescent="0.65">
      <c r="C1" s="44"/>
      <c r="D1" s="44"/>
      <c r="E1" s="44"/>
      <c r="F1" s="44"/>
      <c r="G1" s="44"/>
      <c r="H1" s="44"/>
      <c r="I1" s="44"/>
    </row>
    <row r="2" spans="2:29" s="45" customFormat="1" ht="19.5" customHeight="1" x14ac:dyDescent="0.65">
      <c r="B2" s="44"/>
      <c r="C2" s="44"/>
      <c r="D2" s="44"/>
      <c r="E2" s="44"/>
      <c r="F2" s="44"/>
      <c r="G2" s="44"/>
      <c r="H2" s="44"/>
      <c r="I2" s="44"/>
    </row>
    <row r="3" spans="2:29" ht="36.75" x14ac:dyDescent="0.85">
      <c r="B3" s="1656" t="s">
        <v>1785</v>
      </c>
      <c r="C3" s="1656"/>
      <c r="D3" s="1656"/>
      <c r="E3" s="1656"/>
      <c r="F3" s="1656"/>
      <c r="G3" s="1656"/>
      <c r="H3" s="1656"/>
      <c r="I3" s="1656"/>
    </row>
    <row r="4" spans="2:29" s="5" customFormat="1" ht="12.75" customHeight="1" x14ac:dyDescent="0.85">
      <c r="B4" s="945"/>
      <c r="C4" s="945"/>
      <c r="D4" s="945"/>
      <c r="E4" s="945"/>
      <c r="F4" s="945"/>
      <c r="G4" s="945"/>
      <c r="H4" s="945"/>
      <c r="I4" s="945"/>
    </row>
    <row r="5" spans="2:29" ht="36.75" x14ac:dyDescent="0.85">
      <c r="B5" s="1656" t="s">
        <v>1786</v>
      </c>
      <c r="C5" s="1656"/>
      <c r="D5" s="1656"/>
      <c r="E5" s="1656"/>
      <c r="F5" s="1656"/>
      <c r="G5" s="1656"/>
      <c r="H5" s="1656"/>
      <c r="I5" s="1656"/>
    </row>
    <row r="6" spans="2:29" ht="19.5" customHeight="1" x14ac:dyDescent="0.65">
      <c r="B6" s="53"/>
      <c r="C6" s="50"/>
      <c r="D6" s="50"/>
      <c r="E6" s="54"/>
      <c r="F6" s="52"/>
      <c r="G6" s="51"/>
      <c r="H6" s="51"/>
      <c r="I6" s="51"/>
    </row>
    <row r="7" spans="2:29" ht="18.75" x14ac:dyDescent="0.45">
      <c r="B7" s="57"/>
      <c r="C7" s="58"/>
      <c r="D7" s="58"/>
      <c r="E7" s="58"/>
      <c r="F7" s="58"/>
      <c r="I7" s="59"/>
    </row>
    <row r="8" spans="2:29" ht="18.75" customHeight="1" thickBot="1" x14ac:dyDescent="0.4"/>
    <row r="9" spans="2:29" s="145" customFormat="1" ht="48.75" customHeight="1" thickTop="1" x14ac:dyDescent="0.7">
      <c r="B9" s="1682" t="s">
        <v>546</v>
      </c>
      <c r="C9" s="1789" t="s">
        <v>547</v>
      </c>
      <c r="D9" s="389" t="s">
        <v>660</v>
      </c>
      <c r="E9" s="389" t="s">
        <v>677</v>
      </c>
      <c r="F9" s="389" t="s">
        <v>661</v>
      </c>
      <c r="G9" s="390" t="s">
        <v>533</v>
      </c>
      <c r="H9" s="1794" t="s">
        <v>552</v>
      </c>
      <c r="I9" s="1650" t="s">
        <v>551</v>
      </c>
    </row>
    <row r="10" spans="2:29" s="225" customFormat="1" ht="27" customHeight="1" x14ac:dyDescent="0.2">
      <c r="B10" s="1683"/>
      <c r="C10" s="1790"/>
      <c r="D10" s="1787" t="s">
        <v>666</v>
      </c>
      <c r="E10" s="950" t="s">
        <v>550</v>
      </c>
      <c r="F10" s="950" t="s">
        <v>549</v>
      </c>
      <c r="G10" s="1792" t="s">
        <v>548</v>
      </c>
      <c r="H10" s="1795"/>
      <c r="I10" s="1651"/>
    </row>
    <row r="11" spans="2:29" s="225" customFormat="1" ht="40.5" customHeight="1" x14ac:dyDescent="0.2">
      <c r="B11" s="1684"/>
      <c r="C11" s="1791"/>
      <c r="D11" s="1788"/>
      <c r="E11" s="951" t="s">
        <v>680</v>
      </c>
      <c r="F11" s="951" t="s">
        <v>667</v>
      </c>
      <c r="G11" s="1793"/>
      <c r="H11" s="1796"/>
      <c r="I11" s="1652"/>
    </row>
    <row r="12" spans="2:29" s="145" customFormat="1" ht="12.75" customHeight="1" x14ac:dyDescent="0.7">
      <c r="B12" s="204"/>
      <c r="C12" s="385"/>
      <c r="D12" s="385"/>
      <c r="E12" s="385"/>
      <c r="F12" s="385"/>
      <c r="G12" s="385"/>
      <c r="H12" s="385"/>
      <c r="I12" s="205"/>
    </row>
    <row r="13" spans="2:29" s="225" customFormat="1" ht="34.5" customHeight="1" x14ac:dyDescent="0.2">
      <c r="B13" s="1051" t="s">
        <v>519</v>
      </c>
      <c r="C13" s="856" t="s">
        <v>520</v>
      </c>
      <c r="D13" s="856">
        <v>100</v>
      </c>
      <c r="E13" s="856">
        <v>1400</v>
      </c>
      <c r="F13" s="195">
        <v>140</v>
      </c>
      <c r="G13" s="856">
        <v>2009</v>
      </c>
      <c r="H13" s="858" t="s">
        <v>534</v>
      </c>
      <c r="I13" s="1052" t="s">
        <v>193</v>
      </c>
      <c r="K13" s="941"/>
      <c r="L13" s="941"/>
      <c r="M13" s="941"/>
      <c r="N13" s="941"/>
      <c r="O13" s="941"/>
      <c r="P13" s="941"/>
      <c r="Q13" s="941"/>
      <c r="R13" s="941"/>
      <c r="S13" s="941"/>
      <c r="T13" s="941"/>
      <c r="U13" s="941"/>
      <c r="V13" s="941"/>
      <c r="W13" s="941"/>
      <c r="X13" s="941"/>
      <c r="Y13" s="941"/>
      <c r="Z13" s="941"/>
      <c r="AA13" s="941"/>
      <c r="AB13" s="941"/>
      <c r="AC13" s="941"/>
    </row>
    <row r="14" spans="2:29" s="225" customFormat="1" ht="9.75" customHeight="1" x14ac:dyDescent="0.2">
      <c r="B14" s="731"/>
      <c r="C14" s="856"/>
      <c r="D14" s="856"/>
      <c r="E14" s="856"/>
      <c r="F14" s="856"/>
      <c r="G14" s="856"/>
      <c r="H14" s="858"/>
      <c r="I14" s="526"/>
      <c r="K14" s="941"/>
      <c r="L14" s="941"/>
      <c r="M14" s="941"/>
      <c r="N14" s="941"/>
      <c r="O14" s="941"/>
    </row>
    <row r="15" spans="2:29" s="225" customFormat="1" ht="34.5" customHeight="1" x14ac:dyDescent="0.2">
      <c r="B15" s="1784" t="s">
        <v>521</v>
      </c>
      <c r="C15" s="1064" t="s">
        <v>576</v>
      </c>
      <c r="D15" s="1064">
        <v>100</v>
      </c>
      <c r="E15" s="1065">
        <v>13340</v>
      </c>
      <c r="F15" s="1065">
        <v>1334</v>
      </c>
      <c r="G15" s="1064">
        <v>2009</v>
      </c>
      <c r="H15" s="1066" t="s">
        <v>535</v>
      </c>
      <c r="I15" s="1785" t="s">
        <v>536</v>
      </c>
      <c r="K15" s="941"/>
      <c r="L15" s="941"/>
      <c r="M15" s="941"/>
      <c r="N15" s="941"/>
      <c r="O15" s="941"/>
    </row>
    <row r="16" spans="2:29" s="225" customFormat="1" ht="34.5" customHeight="1" x14ac:dyDescent="0.2">
      <c r="B16" s="1784"/>
      <c r="C16" s="856" t="s">
        <v>522</v>
      </c>
      <c r="D16" s="856">
        <v>100</v>
      </c>
      <c r="E16" s="195">
        <v>21000</v>
      </c>
      <c r="F16" s="195">
        <v>2100</v>
      </c>
      <c r="G16" s="856">
        <v>2009</v>
      </c>
      <c r="H16" s="858" t="s">
        <v>537</v>
      </c>
      <c r="I16" s="1786"/>
      <c r="K16" s="941"/>
      <c r="L16" s="941"/>
      <c r="M16" s="941"/>
      <c r="N16" s="941"/>
      <c r="O16" s="941"/>
    </row>
    <row r="17" spans="2:15" s="225" customFormat="1" ht="34.5" customHeight="1" x14ac:dyDescent="0.2">
      <c r="B17" s="1784"/>
      <c r="C17" s="856" t="s">
        <v>572</v>
      </c>
      <c r="D17" s="856">
        <v>100</v>
      </c>
      <c r="E17" s="195">
        <v>15000</v>
      </c>
      <c r="F17" s="195">
        <v>1500</v>
      </c>
      <c r="G17" s="856">
        <v>2010</v>
      </c>
      <c r="H17" s="858" t="s">
        <v>575</v>
      </c>
      <c r="I17" s="1786"/>
      <c r="K17" s="941"/>
      <c r="L17" s="941"/>
      <c r="M17" s="941"/>
      <c r="N17" s="941"/>
      <c r="O17" s="941"/>
    </row>
    <row r="18" spans="2:15" s="225" customFormat="1" ht="34.5" customHeight="1" x14ac:dyDescent="0.2">
      <c r="B18" s="1784"/>
      <c r="C18" s="856" t="s">
        <v>573</v>
      </c>
      <c r="D18" s="856">
        <v>100</v>
      </c>
      <c r="E18" s="195">
        <v>40000</v>
      </c>
      <c r="F18" s="195">
        <v>4000</v>
      </c>
      <c r="G18" s="856">
        <v>2010</v>
      </c>
      <c r="H18" s="858" t="s">
        <v>577</v>
      </c>
      <c r="I18" s="1786"/>
      <c r="K18" s="941"/>
      <c r="L18" s="941"/>
      <c r="M18" s="941"/>
      <c r="N18" s="941"/>
      <c r="O18" s="941"/>
    </row>
    <row r="19" spans="2:15" s="225" customFormat="1" ht="34.5" customHeight="1" x14ac:dyDescent="0.2">
      <c r="B19" s="1784"/>
      <c r="C19" s="856" t="s">
        <v>630</v>
      </c>
      <c r="D19" s="856">
        <v>100</v>
      </c>
      <c r="E19" s="195">
        <v>10000</v>
      </c>
      <c r="F19" s="195">
        <v>1000</v>
      </c>
      <c r="G19" s="856">
        <v>2011</v>
      </c>
      <c r="H19" s="858" t="s">
        <v>628</v>
      </c>
      <c r="I19" s="1786"/>
      <c r="K19" s="941"/>
      <c r="L19" s="941"/>
      <c r="M19" s="941"/>
      <c r="N19" s="941"/>
      <c r="O19" s="941"/>
    </row>
    <row r="20" spans="2:15" s="225" customFormat="1" ht="34.5" customHeight="1" x14ac:dyDescent="0.2">
      <c r="B20" s="1784"/>
      <c r="C20" s="856" t="s">
        <v>644</v>
      </c>
      <c r="D20" s="856">
        <v>100</v>
      </c>
      <c r="E20" s="195">
        <v>12500</v>
      </c>
      <c r="F20" s="195">
        <v>1250</v>
      </c>
      <c r="G20" s="856">
        <v>2012</v>
      </c>
      <c r="H20" s="858" t="s">
        <v>645</v>
      </c>
      <c r="I20" s="1786"/>
      <c r="K20" s="941"/>
      <c r="L20" s="941"/>
      <c r="M20" s="941"/>
      <c r="N20" s="941"/>
      <c r="O20" s="941"/>
    </row>
    <row r="21" spans="2:15" s="225" customFormat="1" ht="9.75" customHeight="1" x14ac:dyDescent="0.2">
      <c r="B21" s="388"/>
      <c r="C21" s="1012"/>
      <c r="D21" s="1012"/>
      <c r="E21" s="1013"/>
      <c r="F21" s="1013"/>
      <c r="G21" s="1012"/>
      <c r="H21" s="1014"/>
      <c r="I21" s="859"/>
      <c r="K21" s="941"/>
      <c r="L21" s="941"/>
      <c r="M21" s="941"/>
      <c r="N21" s="941"/>
      <c r="O21" s="941"/>
    </row>
    <row r="22" spans="2:15" s="225" customFormat="1" ht="34.5" customHeight="1" x14ac:dyDescent="0.2">
      <c r="B22" s="1783" t="s">
        <v>523</v>
      </c>
      <c r="C22" s="856" t="s">
        <v>524</v>
      </c>
      <c r="D22" s="512">
        <v>100</v>
      </c>
      <c r="E22" s="195">
        <v>50500</v>
      </c>
      <c r="F22" s="195">
        <v>5050</v>
      </c>
      <c r="G22" s="512">
        <v>2009</v>
      </c>
      <c r="H22" s="858" t="s">
        <v>538</v>
      </c>
      <c r="I22" s="1785" t="s">
        <v>294</v>
      </c>
      <c r="K22" s="941"/>
      <c r="L22" s="941"/>
      <c r="M22" s="941"/>
      <c r="N22" s="941"/>
      <c r="O22" s="941"/>
    </row>
    <row r="23" spans="2:15" s="225" customFormat="1" ht="34.5" customHeight="1" x14ac:dyDescent="0.2">
      <c r="B23" s="1784"/>
      <c r="C23" s="856" t="s">
        <v>525</v>
      </c>
      <c r="D23" s="512">
        <v>100</v>
      </c>
      <c r="E23" s="195">
        <v>84000</v>
      </c>
      <c r="F23" s="195">
        <v>8400</v>
      </c>
      <c r="G23" s="512">
        <v>2009</v>
      </c>
      <c r="H23" s="858" t="s">
        <v>539</v>
      </c>
      <c r="I23" s="1786"/>
      <c r="K23" s="941"/>
      <c r="L23" s="941"/>
      <c r="M23" s="941"/>
      <c r="N23" s="941"/>
      <c r="O23" s="941"/>
    </row>
    <row r="24" spans="2:15" s="225" customFormat="1" ht="34.5" customHeight="1" x14ac:dyDescent="0.2">
      <c r="B24" s="1784"/>
      <c r="C24" s="856" t="s">
        <v>614</v>
      </c>
      <c r="D24" s="512">
        <v>100</v>
      </c>
      <c r="E24" s="195">
        <v>61200</v>
      </c>
      <c r="F24" s="195">
        <v>6120</v>
      </c>
      <c r="G24" s="512">
        <v>2009</v>
      </c>
      <c r="H24" s="858" t="s">
        <v>540</v>
      </c>
      <c r="I24" s="1786"/>
      <c r="K24" s="941"/>
      <c r="L24" s="941"/>
      <c r="M24" s="941"/>
      <c r="N24" s="941"/>
      <c r="O24" s="941"/>
    </row>
    <row r="25" spans="2:15" s="225" customFormat="1" ht="34.5" customHeight="1" x14ac:dyDescent="0.2">
      <c r="B25" s="1784"/>
      <c r="C25" s="856" t="s">
        <v>526</v>
      </c>
      <c r="D25" s="512">
        <v>100</v>
      </c>
      <c r="E25" s="195">
        <v>100000</v>
      </c>
      <c r="F25" s="195">
        <v>10000</v>
      </c>
      <c r="G25" s="512">
        <v>2009</v>
      </c>
      <c r="H25" s="858" t="s">
        <v>541</v>
      </c>
      <c r="I25" s="1786"/>
      <c r="K25" s="941"/>
      <c r="L25" s="941"/>
      <c r="M25" s="941"/>
      <c r="N25" s="941"/>
      <c r="O25" s="941"/>
    </row>
    <row r="26" spans="2:15" s="225" customFormat="1" ht="34.5" customHeight="1" x14ac:dyDescent="0.2">
      <c r="B26" s="1784"/>
      <c r="C26" s="856" t="s">
        <v>516</v>
      </c>
      <c r="D26" s="512">
        <v>100</v>
      </c>
      <c r="E26" s="195">
        <v>150000</v>
      </c>
      <c r="F26" s="195">
        <v>15000</v>
      </c>
      <c r="G26" s="512">
        <v>2009</v>
      </c>
      <c r="H26" s="858" t="s">
        <v>17</v>
      </c>
      <c r="I26" s="1786"/>
      <c r="K26" s="941"/>
      <c r="L26" s="941"/>
      <c r="M26" s="941"/>
      <c r="N26" s="941"/>
      <c r="O26" s="941"/>
    </row>
    <row r="27" spans="2:15" s="225" customFormat="1" ht="34.5" customHeight="1" x14ac:dyDescent="0.2">
      <c r="B27" s="1784"/>
      <c r="C27" s="856" t="s">
        <v>615</v>
      </c>
      <c r="D27" s="512">
        <v>100</v>
      </c>
      <c r="E27" s="195">
        <v>86400</v>
      </c>
      <c r="F27" s="195">
        <v>8640</v>
      </c>
      <c r="G27" s="512">
        <v>2009</v>
      </c>
      <c r="H27" s="858" t="s">
        <v>24</v>
      </c>
      <c r="I27" s="1786"/>
      <c r="K27" s="941"/>
      <c r="L27" s="941"/>
      <c r="M27" s="941"/>
      <c r="N27" s="941"/>
      <c r="O27" s="941"/>
    </row>
    <row r="28" spans="2:15" s="225" customFormat="1" ht="34.5" customHeight="1" x14ac:dyDescent="0.2">
      <c r="B28" s="1784"/>
      <c r="C28" s="856" t="s">
        <v>527</v>
      </c>
      <c r="D28" s="512">
        <v>100</v>
      </c>
      <c r="E28" s="195">
        <v>60014.667999999998</v>
      </c>
      <c r="F28" s="195">
        <v>6001.4668000000001</v>
      </c>
      <c r="G28" s="512">
        <v>2009</v>
      </c>
      <c r="H28" s="858" t="s">
        <v>542</v>
      </c>
      <c r="I28" s="1786"/>
      <c r="K28" s="941"/>
      <c r="L28" s="941"/>
      <c r="M28" s="941"/>
      <c r="N28" s="941"/>
      <c r="O28" s="941"/>
    </row>
    <row r="29" spans="2:15" s="225" customFormat="1" ht="34.5" customHeight="1" x14ac:dyDescent="0.2">
      <c r="B29" s="1784"/>
      <c r="C29" s="856" t="s">
        <v>404</v>
      </c>
      <c r="D29" s="512">
        <v>100</v>
      </c>
      <c r="E29" s="195">
        <v>30000</v>
      </c>
      <c r="F29" s="195">
        <v>3000</v>
      </c>
      <c r="G29" s="512">
        <v>2010</v>
      </c>
      <c r="H29" s="858" t="s">
        <v>405</v>
      </c>
      <c r="I29" s="1786"/>
      <c r="K29" s="941"/>
      <c r="L29" s="941"/>
      <c r="M29" s="941"/>
      <c r="N29" s="941"/>
      <c r="O29" s="941"/>
    </row>
    <row r="30" spans="2:15" s="225" customFormat="1" ht="34.5" customHeight="1" x14ac:dyDescent="0.2">
      <c r="B30" s="1784"/>
      <c r="C30" s="856" t="s">
        <v>420</v>
      </c>
      <c r="D30" s="512">
        <v>100</v>
      </c>
      <c r="E30" s="195">
        <v>165000</v>
      </c>
      <c r="F30" s="195">
        <v>16500</v>
      </c>
      <c r="G30" s="512">
        <v>2010</v>
      </c>
      <c r="H30" s="858" t="s">
        <v>646</v>
      </c>
      <c r="I30" s="1786"/>
      <c r="K30" s="941"/>
      <c r="L30" s="941"/>
      <c r="M30" s="941"/>
      <c r="N30" s="941"/>
      <c r="O30" s="941"/>
    </row>
    <row r="31" spans="2:15" s="225" customFormat="1" ht="34.5" customHeight="1" x14ac:dyDescent="0.2">
      <c r="B31" s="1784"/>
      <c r="C31" s="856" t="s">
        <v>13</v>
      </c>
      <c r="D31" s="512">
        <v>100</v>
      </c>
      <c r="E31" s="195">
        <v>100000</v>
      </c>
      <c r="F31" s="195">
        <v>10000</v>
      </c>
      <c r="G31" s="512">
        <v>2010</v>
      </c>
      <c r="H31" s="858" t="s">
        <v>14</v>
      </c>
      <c r="I31" s="1786"/>
      <c r="K31" s="941"/>
      <c r="L31" s="941"/>
      <c r="M31" s="941"/>
      <c r="N31" s="941"/>
      <c r="O31" s="941"/>
    </row>
    <row r="32" spans="2:15" s="225" customFormat="1" ht="34.5" customHeight="1" x14ac:dyDescent="0.2">
      <c r="B32" s="1784"/>
      <c r="C32" s="856" t="s">
        <v>629</v>
      </c>
      <c r="D32" s="512">
        <v>100</v>
      </c>
      <c r="E32" s="195">
        <v>52500</v>
      </c>
      <c r="F32" s="195">
        <v>5250</v>
      </c>
      <c r="G32" s="512">
        <v>2010</v>
      </c>
      <c r="H32" s="858" t="s">
        <v>406</v>
      </c>
      <c r="I32" s="1786"/>
      <c r="K32" s="941"/>
      <c r="L32" s="941"/>
      <c r="M32" s="941"/>
      <c r="N32" s="941"/>
      <c r="O32" s="941"/>
    </row>
    <row r="33" spans="2:15" s="225" customFormat="1" ht="34.5" customHeight="1" x14ac:dyDescent="0.2">
      <c r="B33" s="1784"/>
      <c r="C33" s="856" t="s">
        <v>574</v>
      </c>
      <c r="D33" s="512">
        <v>100</v>
      </c>
      <c r="E33" s="195">
        <v>41250</v>
      </c>
      <c r="F33" s="195">
        <v>4125</v>
      </c>
      <c r="G33" s="512">
        <v>2010</v>
      </c>
      <c r="H33" s="858" t="s">
        <v>505</v>
      </c>
      <c r="I33" s="1786"/>
      <c r="K33" s="941"/>
      <c r="L33" s="941"/>
      <c r="M33" s="941"/>
      <c r="N33" s="941"/>
      <c r="O33" s="941"/>
    </row>
    <row r="34" spans="2:15" s="225" customFormat="1" ht="32.25" customHeight="1" x14ac:dyDescent="0.2">
      <c r="B34" s="1784"/>
      <c r="C34" s="856" t="s">
        <v>804</v>
      </c>
      <c r="D34" s="512">
        <v>100</v>
      </c>
      <c r="E34" s="195">
        <v>90000</v>
      </c>
      <c r="F34" s="195">
        <v>9000</v>
      </c>
      <c r="G34" s="512">
        <v>2014</v>
      </c>
      <c r="H34" s="858" t="s">
        <v>16</v>
      </c>
      <c r="I34" s="1786"/>
      <c r="K34" s="941"/>
      <c r="L34" s="941"/>
      <c r="M34" s="941"/>
      <c r="N34" s="941"/>
      <c r="O34" s="941"/>
    </row>
    <row r="35" spans="2:15" s="225" customFormat="1" ht="32.25" customHeight="1" x14ac:dyDescent="0.2">
      <c r="B35" s="1784"/>
      <c r="C35" s="856" t="s">
        <v>805</v>
      </c>
      <c r="D35" s="512">
        <v>100</v>
      </c>
      <c r="E35" s="195">
        <v>150000</v>
      </c>
      <c r="F35" s="195">
        <v>15000</v>
      </c>
      <c r="G35" s="512">
        <v>2014</v>
      </c>
      <c r="H35" s="858" t="s">
        <v>511</v>
      </c>
      <c r="I35" s="1786"/>
      <c r="K35" s="941"/>
      <c r="L35" s="941"/>
      <c r="M35" s="941"/>
      <c r="N35" s="941"/>
      <c r="O35" s="941"/>
    </row>
    <row r="36" spans="2:15" s="225" customFormat="1" ht="9.75" customHeight="1" x14ac:dyDescent="0.2">
      <c r="B36" s="1051"/>
      <c r="C36" s="856"/>
      <c r="D36" s="856"/>
      <c r="E36" s="195"/>
      <c r="F36" s="195"/>
      <c r="G36" s="856"/>
      <c r="H36" s="858"/>
      <c r="I36" s="526"/>
      <c r="K36" s="941"/>
      <c r="L36" s="941"/>
      <c r="M36" s="941"/>
      <c r="N36" s="941"/>
      <c r="O36" s="941"/>
    </row>
    <row r="37" spans="2:15" s="225" customFormat="1" ht="33" customHeight="1" x14ac:dyDescent="0.2">
      <c r="B37" s="1783" t="s">
        <v>528</v>
      </c>
      <c r="C37" s="1064" t="s">
        <v>529</v>
      </c>
      <c r="D37" s="1064">
        <v>100</v>
      </c>
      <c r="E37" s="1065">
        <v>15000</v>
      </c>
      <c r="F37" s="1065">
        <v>1500</v>
      </c>
      <c r="G37" s="1064">
        <v>2009</v>
      </c>
      <c r="H37" s="1066" t="s">
        <v>543</v>
      </c>
      <c r="I37" s="1785" t="s">
        <v>187</v>
      </c>
      <c r="K37" s="941"/>
      <c r="L37" s="941"/>
      <c r="M37" s="941"/>
      <c r="N37" s="941"/>
      <c r="O37" s="941"/>
    </row>
    <row r="38" spans="2:15" s="225" customFormat="1" ht="30.75" x14ac:dyDescent="0.2">
      <c r="B38" s="1784"/>
      <c r="C38" s="856" t="s">
        <v>847</v>
      </c>
      <c r="D38" s="856">
        <v>100</v>
      </c>
      <c r="E38" s="195">
        <v>97600</v>
      </c>
      <c r="F38" s="195">
        <v>9760</v>
      </c>
      <c r="G38" s="856">
        <v>2019</v>
      </c>
      <c r="H38" s="858" t="s">
        <v>848</v>
      </c>
      <c r="I38" s="1786"/>
      <c r="K38" s="941"/>
      <c r="L38" s="941"/>
      <c r="M38" s="941"/>
      <c r="N38" s="941"/>
      <c r="O38" s="941"/>
    </row>
    <row r="39" spans="2:15" s="225" customFormat="1" ht="16.5" customHeight="1" x14ac:dyDescent="0.2">
      <c r="B39" s="731"/>
      <c r="C39" s="1012"/>
      <c r="D39" s="1012"/>
      <c r="E39" s="1013"/>
      <c r="F39" s="1013"/>
      <c r="G39" s="1012"/>
      <c r="H39" s="1014"/>
      <c r="I39" s="859"/>
      <c r="K39" s="941"/>
      <c r="L39" s="941"/>
      <c r="M39" s="941"/>
      <c r="N39" s="941"/>
      <c r="O39" s="941"/>
    </row>
    <row r="40" spans="2:15" s="225" customFormat="1" ht="30.75" x14ac:dyDescent="0.2">
      <c r="B40" s="1783" t="s">
        <v>530</v>
      </c>
      <c r="C40" s="1064" t="s">
        <v>531</v>
      </c>
      <c r="D40" s="1064">
        <v>100</v>
      </c>
      <c r="E40" s="1065">
        <v>2000</v>
      </c>
      <c r="F40" s="1065">
        <v>200</v>
      </c>
      <c r="G40" s="1064">
        <v>2009</v>
      </c>
      <c r="H40" s="1066" t="s">
        <v>544</v>
      </c>
      <c r="I40" s="1785" t="s">
        <v>332</v>
      </c>
      <c r="K40" s="941"/>
      <c r="L40" s="941"/>
      <c r="M40" s="941"/>
      <c r="N40" s="941"/>
      <c r="O40" s="941"/>
    </row>
    <row r="41" spans="2:15" s="861" customFormat="1" ht="30.75" x14ac:dyDescent="0.2">
      <c r="B41" s="1784"/>
      <c r="C41" s="856" t="s">
        <v>532</v>
      </c>
      <c r="D41" s="856">
        <v>100</v>
      </c>
      <c r="E41" s="195">
        <v>4500</v>
      </c>
      <c r="F41" s="195">
        <v>450</v>
      </c>
      <c r="G41" s="856">
        <v>2009</v>
      </c>
      <c r="H41" s="858" t="s">
        <v>545</v>
      </c>
      <c r="I41" s="1786"/>
      <c r="K41" s="941"/>
      <c r="L41" s="941"/>
      <c r="M41" s="941"/>
      <c r="N41" s="941"/>
      <c r="O41" s="941"/>
    </row>
    <row r="42" spans="2:15" s="861" customFormat="1" ht="15.75" customHeight="1" x14ac:dyDescent="0.2">
      <c r="B42" s="388"/>
      <c r="C42" s="1012"/>
      <c r="D42" s="1012"/>
      <c r="E42" s="1013"/>
      <c r="F42" s="1013"/>
      <c r="G42" s="1012"/>
      <c r="H42" s="1014"/>
      <c r="I42" s="1046"/>
      <c r="K42" s="941"/>
      <c r="L42" s="941"/>
      <c r="M42" s="941"/>
      <c r="N42" s="941"/>
      <c r="O42" s="941"/>
    </row>
    <row r="43" spans="2:15" ht="30.75" x14ac:dyDescent="0.35">
      <c r="B43" s="1783" t="s">
        <v>95</v>
      </c>
      <c r="C43" s="856" t="s">
        <v>824</v>
      </c>
      <c r="D43" s="856">
        <v>100</v>
      </c>
      <c r="E43" s="195">
        <v>33500</v>
      </c>
      <c r="F43" s="195">
        <v>3350</v>
      </c>
      <c r="G43" s="856">
        <v>2018</v>
      </c>
      <c r="H43" s="858" t="s">
        <v>825</v>
      </c>
      <c r="I43" s="1785" t="s">
        <v>849</v>
      </c>
      <c r="K43" s="941"/>
      <c r="L43" s="941"/>
      <c r="M43" s="941"/>
      <c r="N43" s="941"/>
      <c r="O43" s="941"/>
    </row>
    <row r="44" spans="2:15" ht="30.75" x14ac:dyDescent="0.35">
      <c r="B44" s="1784"/>
      <c r="C44" s="856" t="s">
        <v>850</v>
      </c>
      <c r="D44" s="856">
        <v>100</v>
      </c>
      <c r="E44" s="195">
        <v>15000</v>
      </c>
      <c r="F44" s="195">
        <v>1500</v>
      </c>
      <c r="G44" s="856">
        <v>2019</v>
      </c>
      <c r="H44" s="858" t="s">
        <v>851</v>
      </c>
      <c r="I44" s="1786"/>
      <c r="K44" s="941"/>
      <c r="L44" s="941"/>
      <c r="M44" s="941"/>
      <c r="N44" s="941"/>
      <c r="O44" s="941"/>
    </row>
    <row r="45" spans="2:15" ht="12" customHeight="1" thickBot="1" x14ac:dyDescent="0.4">
      <c r="B45" s="860"/>
      <c r="C45" s="1015"/>
      <c r="D45" s="1015"/>
      <c r="E45" s="1016"/>
      <c r="F45" s="1016"/>
      <c r="G45" s="1015"/>
      <c r="H45" s="1015"/>
      <c r="I45" s="1017"/>
      <c r="K45" s="941"/>
      <c r="L45" s="941"/>
      <c r="M45" s="941"/>
      <c r="N45" s="941"/>
      <c r="O45" s="941"/>
    </row>
    <row r="46" spans="2:15" ht="19.5" customHeight="1" thickTop="1" x14ac:dyDescent="0.35">
      <c r="B46" s="225"/>
      <c r="C46" s="225"/>
      <c r="D46" s="225"/>
      <c r="E46" s="225"/>
      <c r="F46" s="225"/>
      <c r="G46" s="225"/>
      <c r="H46" s="225"/>
      <c r="I46" s="225"/>
    </row>
    <row r="47" spans="2:15" ht="22.5" x14ac:dyDescent="0.35">
      <c r="B47" s="861" t="s">
        <v>803</v>
      </c>
      <c r="C47" s="861"/>
      <c r="D47" s="861"/>
      <c r="E47" s="861"/>
      <c r="F47" s="861"/>
      <c r="G47" s="861"/>
      <c r="H47" s="861"/>
      <c r="I47" s="861" t="s">
        <v>657</v>
      </c>
    </row>
    <row r="48" spans="2:15" ht="22.5" x14ac:dyDescent="0.35">
      <c r="B48" s="862" t="s">
        <v>879</v>
      </c>
      <c r="C48" s="861"/>
      <c r="D48" s="861"/>
      <c r="E48" s="861"/>
      <c r="F48" s="861"/>
      <c r="G48" s="861"/>
      <c r="H48" s="861"/>
      <c r="I48" s="861" t="s">
        <v>880</v>
      </c>
    </row>
  </sheetData>
  <mergeCells count="18">
    <mergeCell ref="B3:I3"/>
    <mergeCell ref="B5:I5"/>
    <mergeCell ref="B9:B11"/>
    <mergeCell ref="C9:C11"/>
    <mergeCell ref="G10:G11"/>
    <mergeCell ref="H9:H11"/>
    <mergeCell ref="I9:I11"/>
    <mergeCell ref="B40:B41"/>
    <mergeCell ref="I40:I41"/>
    <mergeCell ref="B43:B44"/>
    <mergeCell ref="I43:I44"/>
    <mergeCell ref="D10:D11"/>
    <mergeCell ref="I15:I20"/>
    <mergeCell ref="B15:B20"/>
    <mergeCell ref="B22:B35"/>
    <mergeCell ref="I22:I35"/>
    <mergeCell ref="B37:B38"/>
    <mergeCell ref="I37:I38"/>
  </mergeCells>
  <printOptions horizontalCentered="1"/>
  <pageMargins left="0.196850393700787" right="0.196850393700787" top="0.39370078740157499" bottom="0.39370078740157499" header="0.511811023622047" footer="0.511811023622047"/>
  <pageSetup paperSize="9" scale="37" orientation="portrait" r:id="rId1"/>
  <headerFooter alignWithMargins="0">
    <oddFooter>&amp;C&amp;"Times New Roman,Regular"&amp;20- 29 -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5"/>
  <sheetViews>
    <sheetView rightToLeft="1" view="pageBreakPreview" zoomScale="50" zoomScaleNormal="50" zoomScaleSheetLayoutView="50" workbookViewId="0">
      <pane xSplit="2" ySplit="12" topLeftCell="C13" activePane="bottomRight" state="frozen"/>
      <selection pane="topRight"/>
      <selection pane="bottomLeft"/>
      <selection pane="bottomRight"/>
    </sheetView>
  </sheetViews>
  <sheetFormatPr defaultRowHeight="15" x14ac:dyDescent="0.35"/>
  <cols>
    <col min="1" max="1" width="9.140625" style="35"/>
    <col min="2" max="2" width="62.7109375" style="35" customWidth="1"/>
    <col min="3" max="11" width="17.5703125" style="35" customWidth="1"/>
    <col min="12" max="20" width="18.140625" style="35" customWidth="1"/>
    <col min="21" max="21" width="58.85546875" style="35" customWidth="1"/>
    <col min="22" max="16384" width="9.140625" style="35"/>
  </cols>
  <sheetData>
    <row r="1" spans="1:33" s="45" customFormat="1" ht="19.5" customHeight="1" x14ac:dyDescent="0.65">
      <c r="I1" s="44"/>
      <c r="J1" s="44"/>
      <c r="K1" s="44"/>
      <c r="L1" s="44"/>
      <c r="M1" s="44"/>
      <c r="N1" s="44"/>
      <c r="O1" s="44"/>
      <c r="P1" s="44"/>
      <c r="Q1" s="44"/>
      <c r="R1" s="44"/>
      <c r="S1" s="44"/>
      <c r="T1" s="44"/>
      <c r="U1" s="44"/>
      <c r="V1" s="44"/>
      <c r="W1" s="44"/>
      <c r="X1" s="44"/>
      <c r="Y1" s="44"/>
      <c r="Z1" s="44"/>
    </row>
    <row r="2" spans="1:33" s="45" customFormat="1" ht="19.5" customHeight="1" x14ac:dyDescent="0.65">
      <c r="B2" s="44"/>
      <c r="C2" s="44"/>
      <c r="D2" s="44"/>
      <c r="E2" s="44"/>
      <c r="F2" s="44"/>
      <c r="G2" s="44"/>
      <c r="H2" s="44"/>
      <c r="I2" s="44"/>
      <c r="J2" s="44"/>
      <c r="K2" s="44"/>
      <c r="L2" s="44"/>
      <c r="M2" s="44"/>
      <c r="N2" s="44"/>
      <c r="O2" s="44"/>
      <c r="P2" s="44"/>
      <c r="Q2" s="44"/>
      <c r="R2" s="44"/>
      <c r="S2" s="44"/>
      <c r="T2" s="44"/>
      <c r="U2" s="44"/>
      <c r="V2" s="44"/>
      <c r="W2" s="44"/>
      <c r="X2" s="44"/>
      <c r="Y2" s="44"/>
    </row>
    <row r="3" spans="1:33" ht="17.25" customHeight="1" x14ac:dyDescent="0.7">
      <c r="B3" s="1797"/>
      <c r="C3" s="1797"/>
      <c r="D3" s="1797"/>
      <c r="E3" s="1797"/>
      <c r="F3" s="1797"/>
      <c r="G3" s="997"/>
      <c r="H3" s="999"/>
      <c r="I3" s="64"/>
      <c r="J3" s="64"/>
      <c r="K3" s="64"/>
      <c r="L3" s="64"/>
      <c r="M3" s="64"/>
      <c r="N3" s="64"/>
      <c r="O3" s="64"/>
      <c r="P3" s="64"/>
      <c r="Q3" s="64"/>
      <c r="R3" s="64"/>
      <c r="S3" s="64"/>
      <c r="T3" s="64"/>
      <c r="U3" s="64"/>
      <c r="V3" s="64"/>
      <c r="W3" s="64"/>
      <c r="X3" s="64"/>
      <c r="Y3" s="64"/>
      <c r="Z3" s="64"/>
    </row>
    <row r="4" spans="1:33" s="5" customFormat="1" ht="36.75" x14ac:dyDescent="0.85">
      <c r="B4" s="1656" t="s">
        <v>1787</v>
      </c>
      <c r="C4" s="1656"/>
      <c r="D4" s="1656"/>
      <c r="E4" s="1656"/>
      <c r="F4" s="1656"/>
      <c r="G4" s="1656"/>
      <c r="H4" s="1656"/>
      <c r="I4" s="1656"/>
      <c r="J4" s="1656"/>
      <c r="K4" s="1656"/>
      <c r="L4" s="1656" t="s">
        <v>1788</v>
      </c>
      <c r="M4" s="1656"/>
      <c r="N4" s="1656"/>
      <c r="O4" s="1656"/>
      <c r="P4" s="1656"/>
      <c r="Q4" s="1656"/>
      <c r="R4" s="1656"/>
      <c r="S4" s="1656"/>
      <c r="T4" s="1656"/>
      <c r="U4" s="1656"/>
    </row>
    <row r="6" spans="1:33" ht="19.5" customHeight="1" x14ac:dyDescent="0.65">
      <c r="B6" s="53"/>
      <c r="C6" s="53"/>
      <c r="D6" s="53"/>
      <c r="E6" s="53"/>
      <c r="F6" s="53"/>
      <c r="G6" s="53"/>
      <c r="H6" s="53"/>
      <c r="I6" s="63"/>
      <c r="J6" s="63"/>
      <c r="K6" s="63"/>
      <c r="L6" s="63"/>
      <c r="M6" s="63"/>
      <c r="N6" s="63"/>
      <c r="O6" s="63"/>
      <c r="P6" s="63"/>
      <c r="Q6" s="63"/>
      <c r="R6" s="63"/>
      <c r="S6" s="63"/>
      <c r="T6" s="63"/>
    </row>
    <row r="7" spans="1:33" ht="22.5" x14ac:dyDescent="0.5">
      <c r="B7" s="216" t="s">
        <v>776</v>
      </c>
      <c r="C7" s="216"/>
      <c r="D7" s="216"/>
      <c r="E7" s="216"/>
      <c r="F7" s="216"/>
      <c r="G7" s="996"/>
      <c r="H7" s="998"/>
      <c r="I7" s="319"/>
      <c r="J7" s="319"/>
      <c r="K7" s="319"/>
      <c r="L7" s="319"/>
      <c r="M7" s="319"/>
      <c r="N7" s="319"/>
      <c r="O7" s="319"/>
      <c r="P7" s="319"/>
      <c r="Q7" s="319"/>
      <c r="R7" s="319"/>
      <c r="S7" s="319"/>
      <c r="T7" s="319"/>
      <c r="U7" s="120" t="s">
        <v>647</v>
      </c>
    </row>
    <row r="8" spans="1:33" ht="22.5" x14ac:dyDescent="0.5">
      <c r="B8" s="216" t="s">
        <v>648</v>
      </c>
      <c r="C8" s="216"/>
      <c r="D8" s="216"/>
      <c r="E8" s="216"/>
      <c r="F8" s="216"/>
      <c r="G8" s="996"/>
      <c r="H8" s="998"/>
      <c r="I8" s="267"/>
      <c r="J8" s="267"/>
      <c r="K8" s="267"/>
      <c r="L8" s="267"/>
      <c r="M8" s="267"/>
      <c r="N8" s="267"/>
      <c r="O8" s="267"/>
      <c r="P8" s="267"/>
      <c r="Q8" s="267"/>
      <c r="R8" s="267"/>
      <c r="S8" s="267"/>
      <c r="T8" s="267"/>
      <c r="U8" s="120" t="s">
        <v>649</v>
      </c>
    </row>
    <row r="9" spans="1:33" ht="18.75" customHeight="1" thickBot="1" x14ac:dyDescent="0.4"/>
    <row r="10" spans="1:33" s="36" customFormat="1" ht="25.5" customHeight="1" thickTop="1" x14ac:dyDescent="0.5">
      <c r="B10" s="1798" t="s">
        <v>212</v>
      </c>
      <c r="C10" s="1643">
        <v>2016</v>
      </c>
      <c r="D10" s="1643">
        <v>2017</v>
      </c>
      <c r="E10" s="1643">
        <v>2018</v>
      </c>
      <c r="F10" s="1643">
        <v>2019</v>
      </c>
      <c r="G10" s="1643">
        <v>2020</v>
      </c>
      <c r="H10" s="1643">
        <v>2021</v>
      </c>
      <c r="I10" s="1670">
        <v>2021</v>
      </c>
      <c r="J10" s="1671"/>
      <c r="K10" s="1671"/>
      <c r="L10" s="1668">
        <v>2021</v>
      </c>
      <c r="M10" s="1668"/>
      <c r="N10" s="1668"/>
      <c r="O10" s="1668"/>
      <c r="P10" s="1668"/>
      <c r="Q10" s="1668"/>
      <c r="R10" s="1668"/>
      <c r="S10" s="1668"/>
      <c r="T10" s="1669"/>
      <c r="U10" s="919"/>
    </row>
    <row r="11" spans="1:33" s="81" customFormat="1" ht="20.25" customHeight="1" x14ac:dyDescent="0.2">
      <c r="B11" s="1799"/>
      <c r="C11" s="1644"/>
      <c r="D11" s="1644"/>
      <c r="E11" s="1644"/>
      <c r="F11" s="1644"/>
      <c r="G11" s="1644"/>
      <c r="H11" s="1644"/>
      <c r="I11" s="227" t="s">
        <v>80</v>
      </c>
      <c r="J11" s="228" t="s">
        <v>81</v>
      </c>
      <c r="K11" s="228" t="s">
        <v>82</v>
      </c>
      <c r="L11" s="228" t="s">
        <v>83</v>
      </c>
      <c r="M11" s="228" t="s">
        <v>84</v>
      </c>
      <c r="N11" s="228" t="s">
        <v>74</v>
      </c>
      <c r="O11" s="228" t="s">
        <v>75</v>
      </c>
      <c r="P11" s="228" t="s">
        <v>76</v>
      </c>
      <c r="Q11" s="228" t="s">
        <v>77</v>
      </c>
      <c r="R11" s="228" t="s">
        <v>78</v>
      </c>
      <c r="S11" s="228" t="s">
        <v>79</v>
      </c>
      <c r="T11" s="229" t="s">
        <v>613</v>
      </c>
      <c r="U11" s="920" t="s">
        <v>211</v>
      </c>
    </row>
    <row r="12" spans="1:33" s="81" customFormat="1" ht="20.25" customHeight="1" x14ac:dyDescent="0.2">
      <c r="B12" s="1800"/>
      <c r="C12" s="1645"/>
      <c r="D12" s="1645"/>
      <c r="E12" s="1645"/>
      <c r="F12" s="1645"/>
      <c r="G12" s="1645"/>
      <c r="H12" s="1645"/>
      <c r="I12" s="230" t="s">
        <v>142</v>
      </c>
      <c r="J12" s="231" t="s">
        <v>25</v>
      </c>
      <c r="K12" s="231" t="s">
        <v>26</v>
      </c>
      <c r="L12" s="231" t="s">
        <v>27</v>
      </c>
      <c r="M12" s="231" t="s">
        <v>73</v>
      </c>
      <c r="N12" s="231" t="s">
        <v>136</v>
      </c>
      <c r="O12" s="231" t="s">
        <v>137</v>
      </c>
      <c r="P12" s="231" t="s">
        <v>138</v>
      </c>
      <c r="Q12" s="231" t="s">
        <v>139</v>
      </c>
      <c r="R12" s="231" t="s">
        <v>140</v>
      </c>
      <c r="S12" s="231" t="s">
        <v>141</v>
      </c>
      <c r="T12" s="232" t="s">
        <v>135</v>
      </c>
      <c r="U12" s="921"/>
    </row>
    <row r="13" spans="1:33" s="32" customFormat="1" ht="30.75" customHeight="1" x14ac:dyDescent="0.7">
      <c r="B13" s="391"/>
      <c r="C13" s="1067"/>
      <c r="D13" s="1067"/>
      <c r="E13" s="1067"/>
      <c r="F13" s="1018"/>
      <c r="G13" s="1018"/>
      <c r="H13" s="1018"/>
      <c r="I13" s="937"/>
      <c r="J13" s="917"/>
      <c r="K13" s="917"/>
      <c r="L13" s="917"/>
      <c r="M13" s="917"/>
      <c r="N13" s="917"/>
      <c r="O13" s="917"/>
      <c r="P13" s="917"/>
      <c r="Q13" s="917"/>
      <c r="R13" s="917"/>
      <c r="S13" s="917"/>
      <c r="T13" s="932"/>
      <c r="U13" s="903"/>
    </row>
    <row r="14" spans="1:33" s="557" customFormat="1" ht="30.75" customHeight="1" x14ac:dyDescent="0.2">
      <c r="A14" s="863"/>
      <c r="B14" s="394" t="s">
        <v>555</v>
      </c>
      <c r="C14" s="392"/>
      <c r="D14" s="392"/>
      <c r="E14" s="392"/>
      <c r="F14" s="1019"/>
      <c r="G14" s="1019"/>
      <c r="H14" s="1019"/>
      <c r="I14" s="648"/>
      <c r="J14" s="649"/>
      <c r="K14" s="649"/>
      <c r="L14" s="649"/>
      <c r="M14" s="649"/>
      <c r="N14" s="649"/>
      <c r="O14" s="649"/>
      <c r="P14" s="649"/>
      <c r="Q14" s="649"/>
      <c r="R14" s="649"/>
      <c r="S14" s="649"/>
      <c r="T14" s="647"/>
      <c r="U14" s="404" t="s">
        <v>714</v>
      </c>
      <c r="V14" s="863"/>
      <c r="W14" s="863"/>
      <c r="X14" s="863"/>
      <c r="Y14" s="863"/>
      <c r="Z14" s="863"/>
      <c r="AA14" s="863"/>
      <c r="AB14" s="863"/>
      <c r="AC14" s="863"/>
      <c r="AD14" s="863"/>
      <c r="AE14" s="863"/>
      <c r="AF14" s="863"/>
      <c r="AG14" s="863"/>
    </row>
    <row r="15" spans="1:33" s="81" customFormat="1" ht="30.75" customHeight="1" x14ac:dyDescent="0.2">
      <c r="A15" s="863"/>
      <c r="B15" s="885" t="s">
        <v>556</v>
      </c>
      <c r="C15" s="891">
        <v>178.26699999999997</v>
      </c>
      <c r="D15" s="891">
        <v>550.15299999999991</v>
      </c>
      <c r="E15" s="891">
        <v>40.133999999999993</v>
      </c>
      <c r="F15" s="1020">
        <v>420.95100000000002</v>
      </c>
      <c r="G15" s="1020">
        <v>861.58900000000006</v>
      </c>
      <c r="H15" s="1020">
        <v>1678.5810000000001</v>
      </c>
      <c r="I15" s="893">
        <v>126.295</v>
      </c>
      <c r="J15" s="892">
        <v>521.55799999999999</v>
      </c>
      <c r="K15" s="892">
        <v>175.73099999999999</v>
      </c>
      <c r="L15" s="892">
        <v>53.23</v>
      </c>
      <c r="M15" s="892">
        <v>39.497999999999998</v>
      </c>
      <c r="N15" s="892">
        <v>91.313999999999993</v>
      </c>
      <c r="O15" s="892">
        <v>9.8390000000000004</v>
      </c>
      <c r="P15" s="892">
        <v>209.745</v>
      </c>
      <c r="Q15" s="892">
        <v>205.494</v>
      </c>
      <c r="R15" s="892">
        <v>26.693000000000001</v>
      </c>
      <c r="S15" s="892">
        <v>112.89</v>
      </c>
      <c r="T15" s="894">
        <v>106.294</v>
      </c>
      <c r="U15" s="406" t="s">
        <v>716</v>
      </c>
      <c r="V15" s="863"/>
      <c r="W15" s="863"/>
      <c r="X15" s="863"/>
      <c r="Y15" s="863"/>
      <c r="Z15" s="863"/>
      <c r="AA15" s="863"/>
      <c r="AB15" s="863"/>
      <c r="AC15" s="863"/>
      <c r="AD15" s="863"/>
      <c r="AE15" s="863"/>
      <c r="AF15" s="863"/>
      <c r="AG15" s="863"/>
    </row>
    <row r="16" spans="1:33" s="81" customFormat="1" ht="30.75" customHeight="1" x14ac:dyDescent="0.2">
      <c r="A16" s="863"/>
      <c r="B16" s="885" t="s">
        <v>557</v>
      </c>
      <c r="C16" s="891">
        <v>77.542054249999993</v>
      </c>
      <c r="D16" s="891">
        <v>270.26097449999997</v>
      </c>
      <c r="E16" s="891">
        <v>26.298048999999999</v>
      </c>
      <c r="F16" s="1020">
        <v>317.49670950000001</v>
      </c>
      <c r="G16" s="1020">
        <v>711.08995500000003</v>
      </c>
      <c r="H16" s="1020">
        <v>4828.5634010000003</v>
      </c>
      <c r="I16" s="893">
        <v>200.00797900000001</v>
      </c>
      <c r="J16" s="892">
        <v>1090.772101</v>
      </c>
      <c r="K16" s="892">
        <v>413.01437900000002</v>
      </c>
      <c r="L16" s="892">
        <v>141.559686</v>
      </c>
      <c r="M16" s="892">
        <v>100.58356499999999</v>
      </c>
      <c r="N16" s="892">
        <v>242.92528899999999</v>
      </c>
      <c r="O16" s="892">
        <v>27.108456</v>
      </c>
      <c r="P16" s="892">
        <v>638.19489599999997</v>
      </c>
      <c r="Q16" s="892">
        <v>973.38083700000004</v>
      </c>
      <c r="R16" s="892">
        <v>78.596209999999999</v>
      </c>
      <c r="S16" s="892">
        <v>422.00707399999999</v>
      </c>
      <c r="T16" s="894">
        <v>500.41292900000002</v>
      </c>
      <c r="U16" s="406" t="s">
        <v>717</v>
      </c>
      <c r="V16" s="863"/>
      <c r="W16" s="863"/>
      <c r="X16" s="863"/>
      <c r="Y16" s="863"/>
      <c r="Z16" s="863"/>
      <c r="AA16" s="863"/>
      <c r="AB16" s="863"/>
      <c r="AC16" s="863"/>
      <c r="AD16" s="863"/>
      <c r="AE16" s="863"/>
      <c r="AF16" s="863"/>
      <c r="AG16" s="863"/>
    </row>
    <row r="17" spans="1:33" s="81" customFormat="1" ht="9.75" customHeight="1" x14ac:dyDescent="0.2">
      <c r="A17" s="863"/>
      <c r="B17" s="885"/>
      <c r="C17" s="891"/>
      <c r="D17" s="891"/>
      <c r="E17" s="891"/>
      <c r="F17" s="1020"/>
      <c r="G17" s="1020"/>
      <c r="H17" s="1020"/>
      <c r="I17" s="695"/>
      <c r="J17" s="696"/>
      <c r="K17" s="696"/>
      <c r="L17" s="696"/>
      <c r="M17" s="696"/>
      <c r="N17" s="696"/>
      <c r="O17" s="696"/>
      <c r="P17" s="696"/>
      <c r="Q17" s="696"/>
      <c r="R17" s="696"/>
      <c r="S17" s="696"/>
      <c r="T17" s="757"/>
      <c r="U17" s="406"/>
      <c r="V17" s="863"/>
      <c r="W17" s="863"/>
      <c r="X17" s="863"/>
      <c r="Y17" s="863"/>
      <c r="Z17" s="863"/>
      <c r="AA17" s="863"/>
      <c r="AB17" s="863"/>
      <c r="AC17" s="863"/>
      <c r="AD17" s="863"/>
      <c r="AE17" s="863"/>
      <c r="AF17" s="863"/>
      <c r="AG17" s="863"/>
    </row>
    <row r="18" spans="1:33" s="557" customFormat="1" ht="30.75" customHeight="1" x14ac:dyDescent="0.2">
      <c r="A18" s="863"/>
      <c r="B18" s="394" t="s">
        <v>558</v>
      </c>
      <c r="C18" s="514"/>
      <c r="D18" s="514"/>
      <c r="E18" s="514"/>
      <c r="F18" s="906"/>
      <c r="G18" s="906"/>
      <c r="H18" s="906"/>
      <c r="I18" s="621"/>
      <c r="J18" s="622"/>
      <c r="K18" s="622"/>
      <c r="L18" s="622"/>
      <c r="M18" s="622"/>
      <c r="N18" s="622"/>
      <c r="O18" s="622"/>
      <c r="P18" s="622"/>
      <c r="Q18" s="622"/>
      <c r="R18" s="622"/>
      <c r="S18" s="622"/>
      <c r="T18" s="624"/>
      <c r="U18" s="404" t="s">
        <v>715</v>
      </c>
      <c r="V18" s="863"/>
      <c r="W18" s="863"/>
      <c r="X18" s="863"/>
      <c r="Y18" s="863"/>
      <c r="Z18" s="863"/>
      <c r="AA18" s="863"/>
      <c r="AB18" s="863"/>
      <c r="AC18" s="863"/>
      <c r="AD18" s="863"/>
      <c r="AE18" s="863"/>
      <c r="AF18" s="863"/>
      <c r="AG18" s="863"/>
    </row>
    <row r="19" spans="1:33" s="81" customFormat="1" ht="30.75" customHeight="1" x14ac:dyDescent="0.2">
      <c r="A19" s="863"/>
      <c r="B19" s="885" t="s">
        <v>556</v>
      </c>
      <c r="C19" s="891">
        <v>20.522000000000002</v>
      </c>
      <c r="D19" s="891">
        <v>124.86699999999999</v>
      </c>
      <c r="E19" s="891">
        <v>38.658999999999992</v>
      </c>
      <c r="F19" s="1020">
        <v>9.0009999999999994</v>
      </c>
      <c r="G19" s="1020">
        <v>6.8407675000000001</v>
      </c>
      <c r="H19" s="1020">
        <v>12.516999999999999</v>
      </c>
      <c r="I19" s="893">
        <v>0.56499999999999995</v>
      </c>
      <c r="J19" s="892">
        <v>0.64300000000000002</v>
      </c>
      <c r="K19" s="892">
        <v>0</v>
      </c>
      <c r="L19" s="892">
        <v>0</v>
      </c>
      <c r="M19" s="892">
        <v>0.03</v>
      </c>
      <c r="N19" s="892">
        <v>2.992</v>
      </c>
      <c r="O19" s="892">
        <v>9.2999999999999999E-2</v>
      </c>
      <c r="P19" s="892">
        <v>0.5</v>
      </c>
      <c r="Q19" s="892">
        <v>0</v>
      </c>
      <c r="R19" s="892">
        <v>0</v>
      </c>
      <c r="S19" s="892">
        <v>1E-3</v>
      </c>
      <c r="T19" s="894">
        <v>7.6929999999999996</v>
      </c>
      <c r="U19" s="406" t="s">
        <v>716</v>
      </c>
      <c r="V19" s="863"/>
      <c r="W19" s="863"/>
      <c r="X19" s="863"/>
      <c r="Y19" s="863"/>
      <c r="Z19" s="863"/>
      <c r="AA19" s="863"/>
      <c r="AB19" s="863"/>
      <c r="AC19" s="863"/>
      <c r="AD19" s="863"/>
      <c r="AE19" s="863"/>
      <c r="AF19" s="863"/>
      <c r="AG19" s="863"/>
    </row>
    <row r="20" spans="1:33" s="81" customFormat="1" ht="30.75" customHeight="1" x14ac:dyDescent="0.2">
      <c r="A20" s="863"/>
      <c r="B20" s="885" t="s">
        <v>557</v>
      </c>
      <c r="C20" s="891">
        <v>3.3991464999999996</v>
      </c>
      <c r="D20" s="891">
        <v>35.429042750000008</v>
      </c>
      <c r="E20" s="891">
        <v>21.936247000000002</v>
      </c>
      <c r="F20" s="1020">
        <v>6.0943949999999996</v>
      </c>
      <c r="G20" s="1020">
        <v>3.8382674999999997</v>
      </c>
      <c r="H20" s="1020">
        <v>16.073447000000002</v>
      </c>
      <c r="I20" s="893">
        <v>0.1861525</v>
      </c>
      <c r="J20" s="892">
        <v>0.168763</v>
      </c>
      <c r="K20" s="892">
        <v>0</v>
      </c>
      <c r="L20" s="892">
        <v>0</v>
      </c>
      <c r="M20" s="892">
        <v>1.8030000000000001E-2</v>
      </c>
      <c r="N20" s="892">
        <v>1.9822660000000001</v>
      </c>
      <c r="O20" s="892">
        <v>2.3110499999999999E-2</v>
      </c>
      <c r="P20" s="892">
        <v>0.38324999999999998</v>
      </c>
      <c r="Q20" s="892">
        <v>0</v>
      </c>
      <c r="R20" s="892">
        <v>0</v>
      </c>
      <c r="S20" s="892">
        <v>1.9250000000000001E-3</v>
      </c>
      <c r="T20" s="894">
        <v>13.309950000000001</v>
      </c>
      <c r="U20" s="406" t="s">
        <v>717</v>
      </c>
      <c r="V20" s="863"/>
      <c r="W20" s="863"/>
      <c r="X20" s="863"/>
      <c r="Y20" s="863"/>
      <c r="Z20" s="863"/>
      <c r="AA20" s="863"/>
      <c r="AB20" s="863"/>
      <c r="AC20" s="863"/>
      <c r="AD20" s="863"/>
      <c r="AE20" s="863"/>
      <c r="AF20" s="863"/>
      <c r="AG20" s="863"/>
    </row>
    <row r="21" spans="1:33" s="81" customFormat="1" ht="9.75" customHeight="1" x14ac:dyDescent="0.2">
      <c r="A21" s="863"/>
      <c r="B21" s="885"/>
      <c r="C21" s="514"/>
      <c r="D21" s="514"/>
      <c r="E21" s="514"/>
      <c r="F21" s="906"/>
      <c r="G21" s="906"/>
      <c r="H21" s="906"/>
      <c r="I21" s="695"/>
      <c r="J21" s="696"/>
      <c r="K21" s="696"/>
      <c r="L21" s="696"/>
      <c r="M21" s="696"/>
      <c r="N21" s="696"/>
      <c r="O21" s="696"/>
      <c r="P21" s="696"/>
      <c r="Q21" s="696"/>
      <c r="R21" s="696"/>
      <c r="S21" s="696"/>
      <c r="T21" s="757"/>
      <c r="U21" s="406"/>
      <c r="V21" s="863"/>
      <c r="W21" s="863"/>
      <c r="X21" s="863"/>
      <c r="Y21" s="863"/>
      <c r="Z21" s="863"/>
      <c r="AA21" s="863"/>
      <c r="AB21" s="863"/>
      <c r="AC21" s="863"/>
      <c r="AD21" s="863"/>
      <c r="AE21" s="863"/>
      <c r="AF21" s="863"/>
      <c r="AG21" s="863"/>
    </row>
    <row r="22" spans="1:33" s="557" customFormat="1" ht="30.75" customHeight="1" x14ac:dyDescent="0.2">
      <c r="A22" s="863"/>
      <c r="B22" s="394" t="s">
        <v>637</v>
      </c>
      <c r="C22" s="514"/>
      <c r="D22" s="514"/>
      <c r="E22" s="514"/>
      <c r="F22" s="906"/>
      <c r="G22" s="906"/>
      <c r="H22" s="906"/>
      <c r="I22" s="621"/>
      <c r="J22" s="622"/>
      <c r="K22" s="622"/>
      <c r="L22" s="622"/>
      <c r="M22" s="622"/>
      <c r="N22" s="622"/>
      <c r="O22" s="622"/>
      <c r="P22" s="622"/>
      <c r="Q22" s="622"/>
      <c r="R22" s="622"/>
      <c r="S22" s="622"/>
      <c r="T22" s="624"/>
      <c r="U22" s="404" t="s">
        <v>713</v>
      </c>
      <c r="V22" s="863"/>
      <c r="W22" s="863"/>
      <c r="X22" s="863"/>
      <c r="Y22" s="863"/>
      <c r="Z22" s="863"/>
      <c r="AA22" s="863"/>
      <c r="AB22" s="863"/>
      <c r="AC22" s="863"/>
      <c r="AD22" s="863"/>
      <c r="AE22" s="863"/>
      <c r="AF22" s="863"/>
      <c r="AG22" s="863"/>
    </row>
    <row r="23" spans="1:33" s="81" customFormat="1" ht="30.75" customHeight="1" x14ac:dyDescent="0.2">
      <c r="A23" s="863"/>
      <c r="B23" s="511" t="s">
        <v>556</v>
      </c>
      <c r="C23" s="514">
        <v>19236.357</v>
      </c>
      <c r="D23" s="514">
        <v>26616.681</v>
      </c>
      <c r="E23" s="514">
        <v>28499.082999999999</v>
      </c>
      <c r="F23" s="906">
        <v>80145.337999999989</v>
      </c>
      <c r="G23" s="906">
        <v>26987.380999999998</v>
      </c>
      <c r="H23" s="906">
        <v>78105.83600000001</v>
      </c>
      <c r="I23" s="695">
        <v>1224.854</v>
      </c>
      <c r="J23" s="696">
        <v>18430.362000000001</v>
      </c>
      <c r="K23" s="696">
        <v>32313.092000000001</v>
      </c>
      <c r="L23" s="696">
        <v>1367.665</v>
      </c>
      <c r="M23" s="696">
        <v>2127.41</v>
      </c>
      <c r="N23" s="696">
        <v>4515.6329999999998</v>
      </c>
      <c r="O23" s="696">
        <v>475.91699999999997</v>
      </c>
      <c r="P23" s="696">
        <v>4568.6019999999999</v>
      </c>
      <c r="Q23" s="696">
        <v>2138.1849999999999</v>
      </c>
      <c r="R23" s="696">
        <v>1230.481</v>
      </c>
      <c r="S23" s="696">
        <v>5143.0649999999996</v>
      </c>
      <c r="T23" s="757">
        <v>4570.57</v>
      </c>
      <c r="U23" s="406" t="s">
        <v>716</v>
      </c>
      <c r="V23" s="863"/>
      <c r="W23" s="863"/>
      <c r="X23" s="863"/>
      <c r="Y23" s="863"/>
      <c r="Z23" s="863"/>
      <c r="AA23" s="863"/>
      <c r="AB23" s="863"/>
      <c r="AC23" s="863"/>
      <c r="AD23" s="863"/>
      <c r="AE23" s="863"/>
      <c r="AF23" s="863"/>
      <c r="AG23" s="863"/>
    </row>
    <row r="24" spans="1:33" s="81" customFormat="1" ht="30.75" customHeight="1" x14ac:dyDescent="0.2">
      <c r="A24" s="863"/>
      <c r="B24" s="511" t="s">
        <v>557</v>
      </c>
      <c r="C24" s="514">
        <v>2883.5087241500005</v>
      </c>
      <c r="D24" s="514">
        <v>11892.85887131</v>
      </c>
      <c r="E24" s="514">
        <v>24988.035740399999</v>
      </c>
      <c r="F24" s="906">
        <v>29112.614861199996</v>
      </c>
      <c r="G24" s="906">
        <v>19744.549796500003</v>
      </c>
      <c r="H24" s="906">
        <v>68598.407100299984</v>
      </c>
      <c r="I24" s="695">
        <v>1058.8537031000001</v>
      </c>
      <c r="J24" s="696">
        <v>12197.87372</v>
      </c>
      <c r="K24" s="696">
        <v>29282.792841499999</v>
      </c>
      <c r="L24" s="696">
        <v>1235.3397490999998</v>
      </c>
      <c r="M24" s="696">
        <v>2948.0274429999999</v>
      </c>
      <c r="N24" s="696">
        <v>3189.5278290000001</v>
      </c>
      <c r="O24" s="696">
        <v>442.70702249999999</v>
      </c>
      <c r="P24" s="696">
        <v>3920.9546525000001</v>
      </c>
      <c r="Q24" s="696">
        <v>1589.2049582</v>
      </c>
      <c r="R24" s="696">
        <v>1264.5801369999999</v>
      </c>
      <c r="S24" s="696">
        <v>5313.4661163999999</v>
      </c>
      <c r="T24" s="757">
        <v>6155.0789279999999</v>
      </c>
      <c r="U24" s="406" t="s">
        <v>717</v>
      </c>
      <c r="V24" s="863"/>
      <c r="W24" s="863"/>
      <c r="X24" s="863"/>
      <c r="Y24" s="863"/>
      <c r="Z24" s="863"/>
      <c r="AA24" s="863"/>
      <c r="AB24" s="863"/>
      <c r="AC24" s="863"/>
      <c r="AD24" s="863"/>
      <c r="AE24" s="863"/>
      <c r="AF24" s="863"/>
      <c r="AG24" s="863"/>
    </row>
    <row r="25" spans="1:33" s="81" customFormat="1" ht="9.75" customHeight="1" x14ac:dyDescent="0.2">
      <c r="A25" s="863"/>
      <c r="B25" s="885"/>
      <c r="C25" s="514"/>
      <c r="D25" s="514"/>
      <c r="E25" s="514"/>
      <c r="F25" s="906"/>
      <c r="G25" s="906"/>
      <c r="H25" s="906"/>
      <c r="I25" s="695"/>
      <c r="J25" s="696"/>
      <c r="K25" s="696"/>
      <c r="L25" s="696"/>
      <c r="M25" s="696"/>
      <c r="N25" s="696"/>
      <c r="O25" s="696"/>
      <c r="P25" s="696"/>
      <c r="Q25" s="696"/>
      <c r="R25" s="696"/>
      <c r="S25" s="696"/>
      <c r="T25" s="757"/>
      <c r="U25" s="406"/>
      <c r="V25" s="863"/>
      <c r="W25" s="863"/>
      <c r="X25" s="863"/>
      <c r="Y25" s="863"/>
      <c r="Z25" s="863"/>
      <c r="AA25" s="863"/>
      <c r="AB25" s="863"/>
      <c r="AC25" s="863"/>
      <c r="AD25" s="863"/>
      <c r="AE25" s="863"/>
      <c r="AF25" s="863"/>
      <c r="AG25" s="863"/>
    </row>
    <row r="26" spans="1:33" s="81" customFormat="1" ht="30.75" customHeight="1" x14ac:dyDescent="0.2">
      <c r="A26" s="863"/>
      <c r="B26" s="394" t="s">
        <v>559</v>
      </c>
      <c r="C26" s="514"/>
      <c r="D26" s="514"/>
      <c r="E26" s="514"/>
      <c r="F26" s="906"/>
      <c r="G26" s="906"/>
      <c r="H26" s="906"/>
      <c r="I26" s="695"/>
      <c r="J26" s="696"/>
      <c r="K26" s="696"/>
      <c r="L26" s="696"/>
      <c r="M26" s="696"/>
      <c r="N26" s="696"/>
      <c r="O26" s="696"/>
      <c r="P26" s="696"/>
      <c r="Q26" s="696"/>
      <c r="R26" s="696"/>
      <c r="S26" s="696"/>
      <c r="T26" s="757"/>
      <c r="U26" s="404" t="s">
        <v>712</v>
      </c>
      <c r="V26" s="863"/>
      <c r="W26" s="863"/>
      <c r="X26" s="863"/>
      <c r="Y26" s="863"/>
      <c r="Z26" s="863"/>
      <c r="AA26" s="863"/>
      <c r="AB26" s="863"/>
      <c r="AC26" s="863"/>
      <c r="AD26" s="863"/>
      <c r="AE26" s="863"/>
      <c r="AF26" s="863"/>
      <c r="AG26" s="863"/>
    </row>
    <row r="27" spans="1:33" s="81" customFormat="1" ht="30.75" customHeight="1" x14ac:dyDescent="0.2">
      <c r="A27" s="863"/>
      <c r="B27" s="511" t="s">
        <v>556</v>
      </c>
      <c r="C27" s="514">
        <v>1067.7940000000001</v>
      </c>
      <c r="D27" s="514">
        <v>1541.8740000000003</v>
      </c>
      <c r="E27" s="514">
        <v>2171.3049999999998</v>
      </c>
      <c r="F27" s="906">
        <v>3971.3199999999997</v>
      </c>
      <c r="G27" s="906">
        <v>834.322</v>
      </c>
      <c r="H27" s="906">
        <v>7496.7039999999988</v>
      </c>
      <c r="I27" s="893">
        <v>61.39</v>
      </c>
      <c r="J27" s="892">
        <v>366.84300000000002</v>
      </c>
      <c r="K27" s="892">
        <v>199.55600000000001</v>
      </c>
      <c r="L27" s="892">
        <v>58.664999999999999</v>
      </c>
      <c r="M27" s="892">
        <v>13.882</v>
      </c>
      <c r="N27" s="892">
        <v>4489.9949999999999</v>
      </c>
      <c r="O27" s="892">
        <v>613.89099999999996</v>
      </c>
      <c r="P27" s="892">
        <v>35.296999999999997</v>
      </c>
      <c r="Q27" s="892">
        <v>38.860999999999997</v>
      </c>
      <c r="R27" s="892">
        <v>362.23</v>
      </c>
      <c r="S27" s="892">
        <v>813.06200000000001</v>
      </c>
      <c r="T27" s="894">
        <v>443.03199999999998</v>
      </c>
      <c r="U27" s="406" t="s">
        <v>716</v>
      </c>
      <c r="V27" s="863"/>
      <c r="W27" s="863"/>
      <c r="X27" s="863"/>
      <c r="Y27" s="863"/>
      <c r="Z27" s="863"/>
      <c r="AA27" s="863"/>
      <c r="AB27" s="863"/>
      <c r="AC27" s="863"/>
      <c r="AD27" s="863"/>
      <c r="AE27" s="863"/>
      <c r="AF27" s="863"/>
      <c r="AG27" s="863"/>
    </row>
    <row r="28" spans="1:33" s="81" customFormat="1" ht="30.75" customHeight="1" x14ac:dyDescent="0.2">
      <c r="A28" s="863"/>
      <c r="B28" s="511" t="s">
        <v>557</v>
      </c>
      <c r="C28" s="514">
        <v>136.14446350000003</v>
      </c>
      <c r="D28" s="514">
        <v>452.43830806999995</v>
      </c>
      <c r="E28" s="514">
        <v>866.16390813999988</v>
      </c>
      <c r="F28" s="906">
        <v>1668.4214535000001</v>
      </c>
      <c r="G28" s="906">
        <v>347.59854449999995</v>
      </c>
      <c r="H28" s="906">
        <v>5545.0997105000006</v>
      </c>
      <c r="I28" s="893">
        <v>25.960997500000001</v>
      </c>
      <c r="J28" s="892">
        <v>211.64880199999999</v>
      </c>
      <c r="K28" s="892">
        <v>130.24692200000001</v>
      </c>
      <c r="L28" s="892">
        <v>37.656224999999999</v>
      </c>
      <c r="M28" s="892">
        <v>8.4080659999999998</v>
      </c>
      <c r="N28" s="892">
        <v>2632.7157440000001</v>
      </c>
      <c r="O28" s="892">
        <v>328.76950699999998</v>
      </c>
      <c r="P28" s="892">
        <v>18</v>
      </c>
      <c r="Q28" s="892">
        <v>19.509177999999999</v>
      </c>
      <c r="R28" s="892">
        <v>233.95876050000001</v>
      </c>
      <c r="S28" s="892">
        <v>853.56317000000001</v>
      </c>
      <c r="T28" s="894">
        <v>1044.6623385</v>
      </c>
      <c r="U28" s="406" t="s">
        <v>717</v>
      </c>
      <c r="V28" s="863"/>
      <c r="W28" s="863"/>
      <c r="X28" s="863"/>
      <c r="Y28" s="863"/>
      <c r="Z28" s="863"/>
      <c r="AA28" s="863"/>
      <c r="AB28" s="863"/>
      <c r="AC28" s="863"/>
      <c r="AD28" s="863"/>
      <c r="AE28" s="863"/>
      <c r="AF28" s="863"/>
      <c r="AG28" s="863"/>
    </row>
    <row r="29" spans="1:33" s="81" customFormat="1" ht="9.75" customHeight="1" x14ac:dyDescent="0.2">
      <c r="A29" s="863"/>
      <c r="B29" s="885"/>
      <c r="C29" s="514"/>
      <c r="D29" s="514"/>
      <c r="E29" s="514"/>
      <c r="F29" s="906"/>
      <c r="G29" s="906"/>
      <c r="H29" s="906"/>
      <c r="I29" s="695"/>
      <c r="J29" s="696"/>
      <c r="K29" s="696"/>
      <c r="L29" s="696"/>
      <c r="M29" s="696"/>
      <c r="N29" s="696"/>
      <c r="O29" s="696"/>
      <c r="P29" s="696"/>
      <c r="Q29" s="696"/>
      <c r="R29" s="696"/>
      <c r="S29" s="696"/>
      <c r="T29" s="757"/>
      <c r="U29" s="406"/>
      <c r="V29" s="863"/>
      <c r="W29" s="863"/>
      <c r="X29" s="863"/>
      <c r="Y29" s="863"/>
      <c r="Z29" s="863"/>
      <c r="AA29" s="863"/>
      <c r="AB29" s="863"/>
      <c r="AC29" s="863"/>
      <c r="AD29" s="863"/>
      <c r="AE29" s="863"/>
      <c r="AF29" s="863"/>
      <c r="AG29" s="863"/>
    </row>
    <row r="30" spans="1:33" s="81" customFormat="1" ht="30.75" customHeight="1" x14ac:dyDescent="0.2">
      <c r="A30" s="863"/>
      <c r="B30" s="394" t="s">
        <v>560</v>
      </c>
      <c r="C30" s="514"/>
      <c r="D30" s="514"/>
      <c r="E30" s="514"/>
      <c r="F30" s="906"/>
      <c r="G30" s="906"/>
      <c r="H30" s="906"/>
      <c r="I30" s="695"/>
      <c r="J30" s="696"/>
      <c r="K30" s="696"/>
      <c r="L30" s="696"/>
      <c r="M30" s="696"/>
      <c r="N30" s="696"/>
      <c r="O30" s="696"/>
      <c r="P30" s="696"/>
      <c r="Q30" s="696"/>
      <c r="R30" s="696"/>
      <c r="S30" s="696"/>
      <c r="T30" s="757"/>
      <c r="U30" s="404" t="s">
        <v>711</v>
      </c>
      <c r="V30" s="863"/>
      <c r="W30" s="863"/>
      <c r="X30" s="863"/>
      <c r="Y30" s="863"/>
      <c r="Z30" s="863"/>
      <c r="AA30" s="863"/>
      <c r="AB30" s="863"/>
      <c r="AC30" s="863"/>
      <c r="AD30" s="863"/>
      <c r="AE30" s="863"/>
      <c r="AF30" s="863"/>
      <c r="AG30" s="863"/>
    </row>
    <row r="31" spans="1:33" s="633" customFormat="1" ht="30.75" customHeight="1" x14ac:dyDescent="0.2">
      <c r="A31" s="863"/>
      <c r="B31" s="885" t="s">
        <v>556</v>
      </c>
      <c r="C31" s="891">
        <v>0</v>
      </c>
      <c r="D31" s="891">
        <v>0</v>
      </c>
      <c r="E31" s="891">
        <v>0</v>
      </c>
      <c r="F31" s="1020">
        <v>0</v>
      </c>
      <c r="G31" s="1020">
        <v>0</v>
      </c>
      <c r="H31" s="1020">
        <v>0</v>
      </c>
      <c r="I31" s="893">
        <v>0</v>
      </c>
      <c r="J31" s="892">
        <v>0</v>
      </c>
      <c r="K31" s="892">
        <v>0</v>
      </c>
      <c r="L31" s="892">
        <v>0</v>
      </c>
      <c r="M31" s="892">
        <v>0</v>
      </c>
      <c r="N31" s="892">
        <v>0</v>
      </c>
      <c r="O31" s="892">
        <v>0</v>
      </c>
      <c r="P31" s="892">
        <v>0</v>
      </c>
      <c r="Q31" s="892">
        <v>0</v>
      </c>
      <c r="R31" s="892">
        <v>0</v>
      </c>
      <c r="S31" s="892">
        <v>0</v>
      </c>
      <c r="T31" s="894">
        <v>0</v>
      </c>
      <c r="U31" s="406" t="s">
        <v>716</v>
      </c>
      <c r="V31" s="863"/>
      <c r="W31" s="863"/>
      <c r="X31" s="863"/>
      <c r="Y31" s="863"/>
      <c r="Z31" s="863"/>
      <c r="AA31" s="863"/>
      <c r="AB31" s="863"/>
      <c r="AC31" s="863"/>
      <c r="AD31" s="863"/>
      <c r="AE31" s="863"/>
      <c r="AF31" s="863"/>
      <c r="AG31" s="863"/>
    </row>
    <row r="32" spans="1:33" s="864" customFormat="1" ht="30.75" customHeight="1" x14ac:dyDescent="0.2">
      <c r="A32" s="863"/>
      <c r="B32" s="885" t="s">
        <v>557</v>
      </c>
      <c r="C32" s="891">
        <v>0</v>
      </c>
      <c r="D32" s="891">
        <v>0</v>
      </c>
      <c r="E32" s="891">
        <v>0</v>
      </c>
      <c r="F32" s="1020">
        <v>0</v>
      </c>
      <c r="G32" s="1020">
        <v>0</v>
      </c>
      <c r="H32" s="1020">
        <v>0</v>
      </c>
      <c r="I32" s="893">
        <v>0</v>
      </c>
      <c r="J32" s="892">
        <v>0</v>
      </c>
      <c r="K32" s="892">
        <v>0</v>
      </c>
      <c r="L32" s="892">
        <v>0</v>
      </c>
      <c r="M32" s="892">
        <v>0</v>
      </c>
      <c r="N32" s="892">
        <v>0</v>
      </c>
      <c r="O32" s="892">
        <v>0</v>
      </c>
      <c r="P32" s="892">
        <v>0</v>
      </c>
      <c r="Q32" s="892">
        <v>0</v>
      </c>
      <c r="R32" s="892">
        <v>0</v>
      </c>
      <c r="S32" s="892">
        <v>0</v>
      </c>
      <c r="T32" s="894">
        <v>0</v>
      </c>
      <c r="U32" s="406" t="s">
        <v>717</v>
      </c>
      <c r="V32" s="863"/>
      <c r="W32" s="863"/>
      <c r="X32" s="863"/>
      <c r="Y32" s="863"/>
      <c r="Z32" s="863"/>
      <c r="AA32" s="863"/>
      <c r="AB32" s="863"/>
      <c r="AC32" s="863"/>
      <c r="AD32" s="863"/>
      <c r="AE32" s="863"/>
      <c r="AF32" s="863"/>
      <c r="AG32" s="863"/>
    </row>
    <row r="33" spans="1:33" s="864" customFormat="1" ht="8.25" customHeight="1" x14ac:dyDescent="0.2">
      <c r="A33" s="863"/>
      <c r="B33" s="885"/>
      <c r="C33" s="891"/>
      <c r="D33" s="891"/>
      <c r="E33" s="891"/>
      <c r="F33" s="1020"/>
      <c r="G33" s="1020"/>
      <c r="H33" s="1020"/>
      <c r="I33" s="893"/>
      <c r="J33" s="892"/>
      <c r="K33" s="892"/>
      <c r="L33" s="892"/>
      <c r="M33" s="892"/>
      <c r="N33" s="892"/>
      <c r="O33" s="892"/>
      <c r="P33" s="892"/>
      <c r="Q33" s="892"/>
      <c r="R33" s="892"/>
      <c r="S33" s="892"/>
      <c r="T33" s="894"/>
      <c r="U33" s="406"/>
      <c r="V33" s="863"/>
      <c r="W33" s="863"/>
      <c r="X33" s="863"/>
      <c r="Y33" s="863"/>
      <c r="Z33" s="863"/>
      <c r="AA33" s="863"/>
      <c r="AB33" s="863"/>
      <c r="AC33" s="863"/>
      <c r="AD33" s="863"/>
      <c r="AE33" s="863"/>
      <c r="AF33" s="863"/>
      <c r="AG33" s="863"/>
    </row>
    <row r="34" spans="1:33" s="864" customFormat="1" ht="30.75" customHeight="1" x14ac:dyDescent="0.2">
      <c r="A34" s="863"/>
      <c r="B34" s="886" t="s">
        <v>826</v>
      </c>
      <c r="C34" s="891"/>
      <c r="D34" s="891"/>
      <c r="E34" s="891"/>
      <c r="F34" s="1020"/>
      <c r="G34" s="1020"/>
      <c r="H34" s="1020"/>
      <c r="I34" s="893"/>
      <c r="J34" s="892"/>
      <c r="K34" s="892"/>
      <c r="L34" s="892"/>
      <c r="M34" s="892"/>
      <c r="N34" s="892"/>
      <c r="O34" s="892"/>
      <c r="P34" s="892"/>
      <c r="Q34" s="892"/>
      <c r="R34" s="892"/>
      <c r="S34" s="892"/>
      <c r="T34" s="894"/>
      <c r="U34" s="404" t="s">
        <v>827</v>
      </c>
      <c r="V34" s="863"/>
      <c r="W34" s="863"/>
      <c r="X34" s="863"/>
      <c r="Y34" s="863"/>
      <c r="Z34" s="863"/>
      <c r="AA34" s="863"/>
      <c r="AB34" s="863"/>
      <c r="AC34" s="863"/>
      <c r="AD34" s="863"/>
      <c r="AE34" s="863"/>
      <c r="AF34" s="863"/>
      <c r="AG34" s="863"/>
    </row>
    <row r="35" spans="1:33" s="864" customFormat="1" ht="30.75" customHeight="1" x14ac:dyDescent="0.2">
      <c r="A35" s="863"/>
      <c r="B35" s="886" t="s">
        <v>556</v>
      </c>
      <c r="C35" s="891">
        <v>0</v>
      </c>
      <c r="D35" s="891">
        <v>0</v>
      </c>
      <c r="E35" s="891">
        <v>0</v>
      </c>
      <c r="F35" s="1020">
        <v>218.29900000000004</v>
      </c>
      <c r="G35" s="1020">
        <v>140.50399999999999</v>
      </c>
      <c r="H35" s="1020">
        <v>27034.487000000001</v>
      </c>
      <c r="I35" s="893">
        <v>0</v>
      </c>
      <c r="J35" s="892">
        <v>0</v>
      </c>
      <c r="K35" s="892">
        <v>0</v>
      </c>
      <c r="L35" s="892">
        <v>0</v>
      </c>
      <c r="M35" s="892">
        <v>0</v>
      </c>
      <c r="N35" s="892">
        <v>0</v>
      </c>
      <c r="O35" s="892">
        <v>0</v>
      </c>
      <c r="P35" s="892">
        <v>0</v>
      </c>
      <c r="Q35" s="892">
        <v>0</v>
      </c>
      <c r="R35" s="892">
        <v>0</v>
      </c>
      <c r="S35" s="892">
        <v>18818.047999999999</v>
      </c>
      <c r="T35" s="894">
        <v>8216.4390000000003</v>
      </c>
      <c r="U35" s="406" t="s">
        <v>716</v>
      </c>
      <c r="V35" s="863"/>
      <c r="W35" s="863"/>
      <c r="X35" s="863"/>
      <c r="Y35" s="863"/>
      <c r="Z35" s="863"/>
      <c r="AA35" s="863"/>
      <c r="AB35" s="863"/>
      <c r="AC35" s="863"/>
      <c r="AD35" s="863"/>
      <c r="AE35" s="863"/>
      <c r="AF35" s="863"/>
      <c r="AG35" s="863"/>
    </row>
    <row r="36" spans="1:33" s="864" customFormat="1" ht="30.75" customHeight="1" x14ac:dyDescent="0.2">
      <c r="A36" s="863"/>
      <c r="B36" s="886" t="s">
        <v>557</v>
      </c>
      <c r="C36" s="891">
        <v>0</v>
      </c>
      <c r="D36" s="891">
        <v>0</v>
      </c>
      <c r="E36" s="891">
        <v>0</v>
      </c>
      <c r="F36" s="1020">
        <v>1658.8077910000002</v>
      </c>
      <c r="G36" s="1020">
        <v>1132.4262389999999</v>
      </c>
      <c r="H36" s="1020">
        <v>272081.48226600001</v>
      </c>
      <c r="I36" s="893">
        <v>0</v>
      </c>
      <c r="J36" s="892">
        <v>0</v>
      </c>
      <c r="K36" s="892">
        <v>0</v>
      </c>
      <c r="L36" s="892">
        <v>0</v>
      </c>
      <c r="M36" s="892">
        <v>0</v>
      </c>
      <c r="N36" s="892">
        <v>0</v>
      </c>
      <c r="O36" s="892">
        <v>0</v>
      </c>
      <c r="P36" s="892">
        <v>0</v>
      </c>
      <c r="Q36" s="892">
        <v>0</v>
      </c>
      <c r="R36" s="892">
        <v>0</v>
      </c>
      <c r="S36" s="892">
        <v>159129.82547099999</v>
      </c>
      <c r="T36" s="894">
        <v>112951.656795</v>
      </c>
      <c r="U36" s="406" t="s">
        <v>717</v>
      </c>
      <c r="V36" s="863"/>
      <c r="W36" s="863"/>
      <c r="X36" s="863"/>
      <c r="Y36" s="863"/>
      <c r="Z36" s="863"/>
      <c r="AA36" s="863"/>
      <c r="AB36" s="863"/>
      <c r="AC36" s="863"/>
      <c r="AD36" s="863"/>
      <c r="AE36" s="863"/>
      <c r="AF36" s="863"/>
      <c r="AG36" s="863"/>
    </row>
    <row r="37" spans="1:33" s="864" customFormat="1" ht="9.75" customHeight="1" x14ac:dyDescent="0.2">
      <c r="A37" s="863"/>
      <c r="B37" s="886"/>
      <c r="C37" s="891"/>
      <c r="D37" s="891"/>
      <c r="E37" s="891"/>
      <c r="F37" s="1020"/>
      <c r="G37" s="1020"/>
      <c r="H37" s="1020"/>
      <c r="I37" s="893"/>
      <c r="J37" s="892"/>
      <c r="K37" s="892"/>
      <c r="L37" s="892"/>
      <c r="M37" s="892"/>
      <c r="N37" s="892"/>
      <c r="O37" s="892"/>
      <c r="P37" s="892"/>
      <c r="Q37" s="892"/>
      <c r="R37" s="892"/>
      <c r="S37" s="892"/>
      <c r="T37" s="894"/>
      <c r="U37" s="643"/>
      <c r="V37" s="863"/>
      <c r="W37" s="863"/>
      <c r="X37" s="863"/>
      <c r="Y37" s="863"/>
      <c r="Z37" s="863"/>
      <c r="AA37" s="863"/>
      <c r="AB37" s="863"/>
      <c r="AC37" s="863"/>
      <c r="AD37" s="863"/>
      <c r="AE37" s="863"/>
      <c r="AF37" s="863"/>
      <c r="AG37" s="863"/>
    </row>
    <row r="38" spans="1:33" s="864" customFormat="1" ht="30.75" customHeight="1" x14ac:dyDescent="0.2">
      <c r="A38" s="863"/>
      <c r="B38" s="394" t="s">
        <v>561</v>
      </c>
      <c r="C38" s="514"/>
      <c r="D38" s="514"/>
      <c r="E38" s="514"/>
      <c r="F38" s="906"/>
      <c r="G38" s="906"/>
      <c r="H38" s="906"/>
      <c r="I38" s="695"/>
      <c r="J38" s="696"/>
      <c r="K38" s="696"/>
      <c r="L38" s="696"/>
      <c r="M38" s="696"/>
      <c r="N38" s="696"/>
      <c r="O38" s="696"/>
      <c r="P38" s="696"/>
      <c r="Q38" s="696"/>
      <c r="R38" s="696"/>
      <c r="S38" s="696"/>
      <c r="T38" s="757"/>
      <c r="U38" s="337" t="s">
        <v>67</v>
      </c>
      <c r="V38" s="863"/>
      <c r="W38" s="863"/>
      <c r="X38" s="863"/>
      <c r="Y38" s="863"/>
      <c r="Z38" s="863"/>
      <c r="AA38" s="863"/>
      <c r="AB38" s="863"/>
      <c r="AC38" s="863"/>
      <c r="AD38" s="863"/>
      <c r="AE38" s="863"/>
      <c r="AF38" s="863"/>
      <c r="AG38" s="863"/>
    </row>
    <row r="39" spans="1:33" s="633" customFormat="1" ht="30.75" customHeight="1" x14ac:dyDescent="0.2">
      <c r="A39" s="863"/>
      <c r="B39" s="511" t="s">
        <v>556</v>
      </c>
      <c r="C39" s="514">
        <v>20502.940000000002</v>
      </c>
      <c r="D39" s="514">
        <v>28833.575000000001</v>
      </c>
      <c r="E39" s="514">
        <v>30749.181</v>
      </c>
      <c r="F39" s="906">
        <v>84764.908999999985</v>
      </c>
      <c r="G39" s="906">
        <v>28830.6367675</v>
      </c>
      <c r="H39" s="906">
        <v>114328.125</v>
      </c>
      <c r="I39" s="695">
        <v>1413.104</v>
      </c>
      <c r="J39" s="696">
        <v>19319.406000000003</v>
      </c>
      <c r="K39" s="696">
        <v>32688.379000000001</v>
      </c>
      <c r="L39" s="696">
        <v>1479.56</v>
      </c>
      <c r="M39" s="696">
        <v>2180.8199999999997</v>
      </c>
      <c r="N39" s="696">
        <v>9099.9339999999993</v>
      </c>
      <c r="O39" s="696">
        <v>1099.74</v>
      </c>
      <c r="P39" s="696">
        <v>4814.1439999999993</v>
      </c>
      <c r="Q39" s="696">
        <v>2382.54</v>
      </c>
      <c r="R39" s="696">
        <v>1619.404</v>
      </c>
      <c r="S39" s="696">
        <v>24887.065999999999</v>
      </c>
      <c r="T39" s="757">
        <v>13344.028</v>
      </c>
      <c r="U39" s="406" t="s">
        <v>716</v>
      </c>
      <c r="V39" s="863"/>
      <c r="W39" s="863"/>
      <c r="X39" s="863"/>
      <c r="Y39" s="863"/>
      <c r="Z39" s="863"/>
      <c r="AA39" s="863"/>
      <c r="AB39" s="863"/>
      <c r="AC39" s="863"/>
      <c r="AD39" s="863"/>
      <c r="AE39" s="863"/>
      <c r="AF39" s="863"/>
      <c r="AG39" s="863"/>
    </row>
    <row r="40" spans="1:33" s="633" customFormat="1" ht="30.75" customHeight="1" x14ac:dyDescent="0.2">
      <c r="A40" s="863"/>
      <c r="B40" s="511" t="s">
        <v>557</v>
      </c>
      <c r="C40" s="514">
        <v>3100.5943884000008</v>
      </c>
      <c r="D40" s="514">
        <v>12650.987196629998</v>
      </c>
      <c r="E40" s="514">
        <v>25902.433944539996</v>
      </c>
      <c r="F40" s="906">
        <v>32763.435210199994</v>
      </c>
      <c r="G40" s="906">
        <v>21939.502802500003</v>
      </c>
      <c r="H40" s="906">
        <v>351069.6259248</v>
      </c>
      <c r="I40" s="695">
        <v>1285.0088321000001</v>
      </c>
      <c r="J40" s="696">
        <v>13500.463385999999</v>
      </c>
      <c r="K40" s="696">
        <v>29826.054142499997</v>
      </c>
      <c r="L40" s="696">
        <v>1414.5556600999998</v>
      </c>
      <c r="M40" s="696">
        <v>3057.037104</v>
      </c>
      <c r="N40" s="696">
        <v>6067.1511280000004</v>
      </c>
      <c r="O40" s="696">
        <v>798.60809599999993</v>
      </c>
      <c r="P40" s="696">
        <v>4577.5327985000004</v>
      </c>
      <c r="Q40" s="696">
        <v>2582.0949731999999</v>
      </c>
      <c r="R40" s="696">
        <v>1577.1351074999998</v>
      </c>
      <c r="S40" s="696">
        <v>165718.86375639998</v>
      </c>
      <c r="T40" s="757">
        <v>120665.1209405</v>
      </c>
      <c r="U40" s="406" t="s">
        <v>717</v>
      </c>
      <c r="V40" s="863"/>
      <c r="W40" s="863"/>
      <c r="X40" s="863"/>
      <c r="Y40" s="863"/>
      <c r="Z40" s="863"/>
      <c r="AA40" s="863"/>
      <c r="AB40" s="863"/>
      <c r="AC40" s="863"/>
      <c r="AD40" s="863"/>
      <c r="AE40" s="863"/>
      <c r="AF40" s="863"/>
      <c r="AG40" s="863"/>
    </row>
    <row r="41" spans="1:33" s="633" customFormat="1" ht="21.75" customHeight="1" x14ac:dyDescent="0.2">
      <c r="A41" s="863"/>
      <c r="B41" s="887"/>
      <c r="C41" s="865"/>
      <c r="D41" s="865"/>
      <c r="E41" s="865"/>
      <c r="F41" s="1021"/>
      <c r="G41" s="1021"/>
      <c r="H41" s="1021"/>
      <c r="I41" s="868"/>
      <c r="J41" s="866"/>
      <c r="K41" s="866"/>
      <c r="L41" s="866"/>
      <c r="M41" s="866"/>
      <c r="N41" s="866"/>
      <c r="O41" s="866"/>
      <c r="P41" s="866"/>
      <c r="Q41" s="866"/>
      <c r="R41" s="866"/>
      <c r="S41" s="866"/>
      <c r="T41" s="867"/>
      <c r="U41" s="749"/>
      <c r="V41" s="863"/>
      <c r="W41" s="863"/>
      <c r="X41" s="863"/>
      <c r="Y41" s="863"/>
      <c r="Z41" s="863"/>
      <c r="AA41" s="863"/>
      <c r="AB41" s="863"/>
      <c r="AC41" s="863"/>
      <c r="AD41" s="863"/>
      <c r="AE41" s="863"/>
      <c r="AF41" s="863"/>
      <c r="AG41" s="863"/>
    </row>
    <row r="42" spans="1:33" s="633" customFormat="1" ht="18" customHeight="1" x14ac:dyDescent="0.2">
      <c r="A42" s="863"/>
      <c r="B42" s="744"/>
      <c r="C42" s="558"/>
      <c r="D42" s="558"/>
      <c r="E42" s="558"/>
      <c r="F42" s="559"/>
      <c r="G42" s="559"/>
      <c r="H42" s="559"/>
      <c r="I42" s="938"/>
      <c r="J42" s="918"/>
      <c r="K42" s="918"/>
      <c r="L42" s="918"/>
      <c r="M42" s="918"/>
      <c r="N42" s="918"/>
      <c r="O42" s="918"/>
      <c r="P42" s="869"/>
      <c r="Q42" s="869"/>
      <c r="R42" s="869"/>
      <c r="S42" s="869"/>
      <c r="T42" s="871"/>
      <c r="U42" s="406"/>
      <c r="V42" s="863"/>
      <c r="W42" s="863"/>
      <c r="X42" s="863"/>
      <c r="Y42" s="863"/>
      <c r="Z42" s="863"/>
      <c r="AA42" s="863"/>
      <c r="AB42" s="863"/>
      <c r="AC42" s="863"/>
      <c r="AD42" s="863"/>
      <c r="AE42" s="863"/>
      <c r="AF42" s="863"/>
      <c r="AG42" s="863"/>
    </row>
    <row r="43" spans="1:33" s="876" customFormat="1" ht="30.75" customHeight="1" x14ac:dyDescent="0.2">
      <c r="A43" s="863"/>
      <c r="B43" s="888" t="s">
        <v>708</v>
      </c>
      <c r="C43" s="872"/>
      <c r="D43" s="872"/>
      <c r="E43" s="872"/>
      <c r="F43" s="905"/>
      <c r="G43" s="905"/>
      <c r="H43" s="905"/>
      <c r="I43" s="874"/>
      <c r="J43" s="873"/>
      <c r="K43" s="873"/>
      <c r="L43" s="873"/>
      <c r="M43" s="873"/>
      <c r="N43" s="873"/>
      <c r="O43" s="873"/>
      <c r="P43" s="873"/>
      <c r="Q43" s="873"/>
      <c r="R43" s="873"/>
      <c r="S43" s="873"/>
      <c r="T43" s="875"/>
      <c r="U43" s="238" t="s">
        <v>569</v>
      </c>
      <c r="V43" s="863"/>
      <c r="W43" s="863"/>
      <c r="X43" s="863"/>
      <c r="Y43" s="863"/>
      <c r="Z43" s="863"/>
      <c r="AA43" s="863"/>
      <c r="AB43" s="863"/>
      <c r="AC43" s="863"/>
      <c r="AD43" s="863"/>
      <c r="AE43" s="863"/>
      <c r="AF43" s="863"/>
      <c r="AG43" s="863"/>
    </row>
    <row r="44" spans="1:33" s="633" customFormat="1" ht="9.75" customHeight="1" x14ac:dyDescent="0.2">
      <c r="A44" s="863"/>
      <c r="B44" s="744"/>
      <c r="C44" s="558"/>
      <c r="D44" s="558"/>
      <c r="E44" s="558"/>
      <c r="F44" s="559"/>
      <c r="G44" s="559"/>
      <c r="H44" s="559"/>
      <c r="I44" s="870"/>
      <c r="J44" s="869"/>
      <c r="K44" s="869"/>
      <c r="L44" s="869"/>
      <c r="M44" s="869"/>
      <c r="N44" s="869"/>
      <c r="O44" s="869"/>
      <c r="P44" s="869"/>
      <c r="Q44" s="869"/>
      <c r="R44" s="869"/>
      <c r="S44" s="869"/>
      <c r="T44" s="871"/>
      <c r="U44" s="406"/>
      <c r="V44" s="863"/>
      <c r="W44" s="863"/>
      <c r="X44" s="863"/>
      <c r="Y44" s="863"/>
      <c r="Z44" s="863"/>
      <c r="AA44" s="863"/>
      <c r="AB44" s="863"/>
      <c r="AC44" s="863"/>
      <c r="AD44" s="863"/>
      <c r="AE44" s="863"/>
      <c r="AF44" s="863"/>
      <c r="AG44" s="863"/>
    </row>
    <row r="45" spans="1:33" s="633" customFormat="1" ht="30.75" customHeight="1" x14ac:dyDescent="0.2">
      <c r="A45" s="863"/>
      <c r="B45" s="744" t="s">
        <v>555</v>
      </c>
      <c r="C45" s="877">
        <v>2.5008770750570185E-2</v>
      </c>
      <c r="D45" s="877">
        <v>2.1362836773085408E-2</v>
      </c>
      <c r="E45" s="877">
        <v>1.0152732772644865E-3</v>
      </c>
      <c r="F45" s="1022">
        <v>9.6905805958087121E-3</v>
      </c>
      <c r="G45" s="1022">
        <v>3.2411397897265541E-2</v>
      </c>
      <c r="H45" s="1022">
        <v>1.3753862608536492E-2</v>
      </c>
      <c r="I45" s="879">
        <v>0.15564716288614217</v>
      </c>
      <c r="J45" s="878">
        <v>8.0795160122513449E-2</v>
      </c>
      <c r="K45" s="878">
        <v>1.3847436104914864E-2</v>
      </c>
      <c r="L45" s="878">
        <v>0.10007360614568724</v>
      </c>
      <c r="M45" s="878">
        <v>3.2902304282925052E-2</v>
      </c>
      <c r="N45" s="878">
        <v>4.0039432655451068E-2</v>
      </c>
      <c r="O45" s="878">
        <v>3.3944629582117337E-2</v>
      </c>
      <c r="P45" s="878">
        <v>0.13941896739857951</v>
      </c>
      <c r="Q45" s="878">
        <v>0.3769732899459099</v>
      </c>
      <c r="R45" s="878">
        <v>4.9834798316415012E-2</v>
      </c>
      <c r="S45" s="878">
        <v>2.5465240614993192E-3</v>
      </c>
      <c r="T45" s="880">
        <v>4.1471215965279123E-3</v>
      </c>
      <c r="U45" s="406" t="s">
        <v>564</v>
      </c>
      <c r="V45" s="863"/>
      <c r="W45" s="863"/>
      <c r="X45" s="863"/>
      <c r="Y45" s="863"/>
      <c r="Z45" s="863"/>
      <c r="AA45" s="863"/>
      <c r="AB45" s="863"/>
      <c r="AC45" s="863"/>
      <c r="AD45" s="863"/>
      <c r="AE45" s="863"/>
      <c r="AF45" s="863"/>
      <c r="AG45" s="863"/>
    </row>
    <row r="46" spans="1:33" s="633" customFormat="1" ht="30.75" customHeight="1" x14ac:dyDescent="0.2">
      <c r="A46" s="863"/>
      <c r="B46" s="744" t="s">
        <v>558</v>
      </c>
      <c r="C46" s="877">
        <v>1.0962886705584412E-3</v>
      </c>
      <c r="D46" s="877">
        <v>2.8004962932408695E-3</v>
      </c>
      <c r="E46" s="877">
        <v>8.4687975836432808E-4</v>
      </c>
      <c r="F46" s="1022">
        <v>1.8601208819833022E-4</v>
      </c>
      <c r="G46" s="1022">
        <v>1.7494778867835735E-4</v>
      </c>
      <c r="H46" s="1022">
        <v>4.5784214335429221E-5</v>
      </c>
      <c r="I46" s="879">
        <v>1.4486476306609035E-4</v>
      </c>
      <c r="J46" s="878">
        <v>1.2500533883526359E-5</v>
      </c>
      <c r="K46" s="878">
        <v>0</v>
      </c>
      <c r="L46" s="878">
        <v>0</v>
      </c>
      <c r="M46" s="878">
        <v>5.8978675713188208E-6</v>
      </c>
      <c r="N46" s="878">
        <v>3.267210521346354E-4</v>
      </c>
      <c r="O46" s="878">
        <v>2.8938474472966026E-5</v>
      </c>
      <c r="P46" s="878">
        <v>8.3724140682418745E-5</v>
      </c>
      <c r="Q46" s="878">
        <v>0</v>
      </c>
      <c r="R46" s="878">
        <v>0</v>
      </c>
      <c r="S46" s="878">
        <v>1.1616058403765502E-8</v>
      </c>
      <c r="T46" s="880">
        <v>1.1030486603136246E-4</v>
      </c>
      <c r="U46" s="406" t="s">
        <v>565</v>
      </c>
      <c r="V46" s="863"/>
      <c r="W46" s="863"/>
      <c r="X46" s="863"/>
      <c r="Y46" s="863"/>
      <c r="Z46" s="863"/>
      <c r="AA46" s="863"/>
      <c r="AB46" s="863"/>
      <c r="AC46" s="863"/>
      <c r="AD46" s="863"/>
      <c r="AE46" s="863"/>
      <c r="AF46" s="863"/>
      <c r="AG46" s="863"/>
    </row>
    <row r="47" spans="1:33" s="633" customFormat="1" ht="30.75" customHeight="1" x14ac:dyDescent="0.2">
      <c r="A47" s="863"/>
      <c r="B47" s="744" t="s">
        <v>637</v>
      </c>
      <c r="C47" s="877">
        <v>0.92998579076896837</v>
      </c>
      <c r="D47" s="877">
        <v>0.94007358370246785</v>
      </c>
      <c r="E47" s="877">
        <v>0.96469836749327009</v>
      </c>
      <c r="F47" s="1022">
        <v>0.88857028191404619</v>
      </c>
      <c r="G47" s="1022">
        <v>0.89995429587630016</v>
      </c>
      <c r="H47" s="1022">
        <v>0.19539829718847262</v>
      </c>
      <c r="I47" s="879">
        <v>0.82400500031551493</v>
      </c>
      <c r="J47" s="878">
        <v>0.90351518842302947</v>
      </c>
      <c r="K47" s="878">
        <v>0.98178567978169495</v>
      </c>
      <c r="L47" s="878">
        <v>0.87330586129970267</v>
      </c>
      <c r="M47" s="878">
        <v>0.96434140074473884</v>
      </c>
      <c r="N47" s="878">
        <v>0.52570436465316939</v>
      </c>
      <c r="O47" s="878">
        <v>0.55434827760624161</v>
      </c>
      <c r="P47" s="878">
        <v>0.85656505919189641</v>
      </c>
      <c r="Q47" s="878">
        <v>0.61547114830965821</v>
      </c>
      <c r="R47" s="878">
        <v>0.80182105577787355</v>
      </c>
      <c r="S47" s="878">
        <v>3.2063133888068286E-2</v>
      </c>
      <c r="T47" s="880">
        <v>5.1009594819327042E-2</v>
      </c>
      <c r="U47" s="406" t="s">
        <v>566</v>
      </c>
      <c r="V47" s="863"/>
      <c r="W47" s="863"/>
      <c r="X47" s="863"/>
      <c r="Y47" s="863"/>
      <c r="Z47" s="863"/>
      <c r="AA47" s="863"/>
      <c r="AB47" s="863"/>
      <c r="AC47" s="863"/>
      <c r="AD47" s="863"/>
      <c r="AE47" s="863"/>
      <c r="AF47" s="863"/>
      <c r="AG47" s="863"/>
    </row>
    <row r="48" spans="1:33" s="633" customFormat="1" ht="30.75" customHeight="1" x14ac:dyDescent="0.2">
      <c r="A48" s="863"/>
      <c r="B48" s="744" t="s">
        <v>559</v>
      </c>
      <c r="C48" s="877">
        <v>4.3909149809902945E-2</v>
      </c>
      <c r="D48" s="877">
        <v>3.5763083231205986E-2</v>
      </c>
      <c r="E48" s="877">
        <v>3.3439479471101194E-2</v>
      </c>
      <c r="F48" s="1022">
        <v>5.0923275987268361E-2</v>
      </c>
      <c r="G48" s="1022">
        <v>1.5843501451655102E-2</v>
      </c>
      <c r="H48" s="1022">
        <v>1.5794871732047178E-2</v>
      </c>
      <c r="I48" s="879">
        <v>2.0202972035276798E-2</v>
      </c>
      <c r="J48" s="878">
        <v>1.5677150920573594E-2</v>
      </c>
      <c r="K48" s="878">
        <v>4.3668841133902275E-3</v>
      </c>
      <c r="L48" s="878">
        <v>2.6620532554610082E-2</v>
      </c>
      <c r="M48" s="878">
        <v>2.7503971047647445E-3</v>
      </c>
      <c r="N48" s="878">
        <v>0.43392948163924489</v>
      </c>
      <c r="O48" s="878">
        <v>0.41167815433716815</v>
      </c>
      <c r="P48" s="878">
        <v>3.9322492688415849E-3</v>
      </c>
      <c r="Q48" s="878">
        <v>7.5555617444319646E-3</v>
      </c>
      <c r="R48" s="878">
        <v>0.14834414590571154</v>
      </c>
      <c r="S48" s="878">
        <v>5.150669939752322E-3</v>
      </c>
      <c r="T48" s="880">
        <v>8.6575335967642494E-3</v>
      </c>
      <c r="U48" s="406" t="s">
        <v>567</v>
      </c>
      <c r="V48" s="863"/>
      <c r="W48" s="863"/>
      <c r="X48" s="863"/>
      <c r="Y48" s="863"/>
      <c r="Z48" s="863"/>
      <c r="AA48" s="863"/>
      <c r="AB48" s="863"/>
      <c r="AC48" s="863"/>
      <c r="AD48" s="863"/>
      <c r="AE48" s="863"/>
      <c r="AF48" s="863"/>
      <c r="AG48" s="863"/>
    </row>
    <row r="49" spans="1:33" s="633" customFormat="1" ht="30.75" customHeight="1" x14ac:dyDescent="0.2">
      <c r="A49" s="863"/>
      <c r="B49" s="744" t="s">
        <v>560</v>
      </c>
      <c r="C49" s="877">
        <v>0</v>
      </c>
      <c r="D49" s="877">
        <v>0</v>
      </c>
      <c r="E49" s="877">
        <v>0</v>
      </c>
      <c r="F49" s="1022">
        <v>0</v>
      </c>
      <c r="G49" s="1022">
        <v>0</v>
      </c>
      <c r="H49" s="1022">
        <v>0</v>
      </c>
      <c r="I49" s="879">
        <v>0</v>
      </c>
      <c r="J49" s="878">
        <v>0</v>
      </c>
      <c r="K49" s="878">
        <v>0</v>
      </c>
      <c r="L49" s="878">
        <v>0</v>
      </c>
      <c r="M49" s="878">
        <v>0</v>
      </c>
      <c r="N49" s="878">
        <v>0</v>
      </c>
      <c r="O49" s="878">
        <v>0</v>
      </c>
      <c r="P49" s="878">
        <v>0</v>
      </c>
      <c r="Q49" s="878">
        <v>0</v>
      </c>
      <c r="R49" s="878">
        <v>0</v>
      </c>
      <c r="S49" s="878">
        <v>0</v>
      </c>
      <c r="T49" s="880">
        <v>0</v>
      </c>
      <c r="U49" s="406" t="s">
        <v>568</v>
      </c>
      <c r="V49" s="863"/>
      <c r="W49" s="863"/>
      <c r="X49" s="863"/>
      <c r="Y49" s="863"/>
      <c r="Z49" s="863"/>
      <c r="AA49" s="863"/>
      <c r="AB49" s="863"/>
      <c r="AC49" s="863"/>
      <c r="AD49" s="863"/>
      <c r="AE49" s="863"/>
      <c r="AF49" s="863"/>
      <c r="AG49" s="863"/>
    </row>
    <row r="50" spans="1:33" s="633" customFormat="1" ht="30.75" customHeight="1" x14ac:dyDescent="0.2">
      <c r="A50" s="863"/>
      <c r="B50" s="744" t="s">
        <v>826</v>
      </c>
      <c r="C50" s="877">
        <v>0</v>
      </c>
      <c r="D50" s="877">
        <v>0</v>
      </c>
      <c r="E50" s="877">
        <v>0</v>
      </c>
      <c r="F50" s="1022">
        <v>5.062984941467847E-2</v>
      </c>
      <c r="G50" s="1022">
        <v>5.161585698610089E-2</v>
      </c>
      <c r="H50" s="1022">
        <v>0.77500718425660831</v>
      </c>
      <c r="I50" s="879">
        <v>0</v>
      </c>
      <c r="J50" s="878">
        <v>0</v>
      </c>
      <c r="K50" s="878">
        <v>0</v>
      </c>
      <c r="L50" s="878">
        <v>0</v>
      </c>
      <c r="M50" s="878">
        <v>0</v>
      </c>
      <c r="N50" s="878">
        <v>0</v>
      </c>
      <c r="O50" s="878">
        <v>0</v>
      </c>
      <c r="P50" s="878">
        <v>0</v>
      </c>
      <c r="Q50" s="878">
        <v>0</v>
      </c>
      <c r="R50" s="878">
        <v>0</v>
      </c>
      <c r="S50" s="878">
        <v>0.96023966049462173</v>
      </c>
      <c r="T50" s="880">
        <v>0.93607544512134944</v>
      </c>
      <c r="U50" s="406" t="s">
        <v>827</v>
      </c>
      <c r="V50" s="863"/>
      <c r="W50" s="863"/>
      <c r="X50" s="863"/>
      <c r="Y50" s="863"/>
      <c r="Z50" s="863"/>
      <c r="AA50" s="863"/>
      <c r="AB50" s="863"/>
      <c r="AC50" s="863"/>
      <c r="AD50" s="863"/>
      <c r="AE50" s="863"/>
      <c r="AF50" s="863"/>
      <c r="AG50" s="863"/>
    </row>
    <row r="51" spans="1:33" s="633" customFormat="1" ht="30.75" customHeight="1" thickBot="1" x14ac:dyDescent="0.25">
      <c r="A51" s="863"/>
      <c r="B51" s="881"/>
      <c r="C51" s="1053"/>
      <c r="D51" s="1054"/>
      <c r="E51" s="1054"/>
      <c r="F51" s="1054"/>
      <c r="G51" s="1023"/>
      <c r="H51" s="1023"/>
      <c r="I51" s="883"/>
      <c r="J51" s="882"/>
      <c r="K51" s="882"/>
      <c r="L51" s="882"/>
      <c r="M51" s="882"/>
      <c r="N51" s="882"/>
      <c r="O51" s="882"/>
      <c r="P51" s="882"/>
      <c r="Q51" s="882"/>
      <c r="R51" s="882"/>
      <c r="S51" s="882"/>
      <c r="T51" s="884"/>
      <c r="U51" s="922"/>
      <c r="V51" s="863"/>
    </row>
    <row r="52" spans="1:33" ht="10.5" customHeight="1" thickTop="1" x14ac:dyDescent="0.65">
      <c r="V52" s="56"/>
    </row>
    <row r="53" spans="1:33" s="267" customFormat="1" ht="19.5" customHeight="1" x14ac:dyDescent="0.5">
      <c r="B53" s="197" t="s">
        <v>658</v>
      </c>
      <c r="U53" s="197" t="s">
        <v>657</v>
      </c>
      <c r="V53" s="319"/>
    </row>
    <row r="54" spans="1:33" s="267" customFormat="1" ht="22.5" x14ac:dyDescent="0.5">
      <c r="B54" s="217" t="s">
        <v>709</v>
      </c>
      <c r="U54" s="266" t="s">
        <v>710</v>
      </c>
      <c r="V54" s="319"/>
    </row>
    <row r="56" spans="1:33" ht="23.25" x14ac:dyDescent="0.5">
      <c r="C56" s="67"/>
      <c r="D56" s="67"/>
      <c r="E56" s="67"/>
      <c r="F56" s="67"/>
      <c r="G56" s="67"/>
      <c r="H56" s="67"/>
      <c r="I56" s="942"/>
      <c r="J56" s="942"/>
      <c r="K56" s="942"/>
      <c r="L56" s="942"/>
      <c r="M56" s="942"/>
      <c r="N56" s="942"/>
      <c r="O56" s="942"/>
      <c r="P56" s="942"/>
      <c r="Q56" s="942"/>
      <c r="R56" s="942"/>
      <c r="S56" s="942"/>
      <c r="T56" s="942"/>
    </row>
    <row r="57" spans="1:33" ht="23.25" x14ac:dyDescent="0.5">
      <c r="C57" s="67"/>
      <c r="D57" s="67"/>
      <c r="E57" s="67"/>
      <c r="F57" s="67"/>
      <c r="G57" s="67"/>
      <c r="H57" s="67"/>
      <c r="I57" s="942"/>
      <c r="J57" s="942"/>
      <c r="K57" s="942"/>
      <c r="L57" s="942"/>
      <c r="M57" s="942"/>
      <c r="N57" s="942"/>
      <c r="O57" s="942"/>
      <c r="P57" s="942"/>
      <c r="Q57" s="942"/>
      <c r="R57" s="942"/>
      <c r="S57" s="942"/>
      <c r="T57" s="942"/>
    </row>
    <row r="58" spans="1:33" ht="23.25" x14ac:dyDescent="0.5">
      <c r="C58" s="67"/>
      <c r="D58" s="67"/>
      <c r="E58" s="67"/>
      <c r="F58" s="67"/>
      <c r="G58" s="67"/>
      <c r="H58" s="67"/>
      <c r="I58" s="942"/>
      <c r="J58" s="942"/>
      <c r="K58" s="942"/>
      <c r="L58" s="942"/>
      <c r="M58" s="942"/>
      <c r="N58" s="942"/>
      <c r="O58" s="942"/>
      <c r="P58" s="942"/>
      <c r="Q58" s="942"/>
      <c r="R58" s="942"/>
      <c r="S58" s="942"/>
      <c r="T58" s="942"/>
    </row>
    <row r="59" spans="1:33" ht="23.25" x14ac:dyDescent="0.5">
      <c r="C59" s="67"/>
      <c r="D59" s="67"/>
      <c r="E59" s="67"/>
      <c r="F59" s="67"/>
      <c r="G59" s="67"/>
      <c r="H59" s="67"/>
      <c r="I59" s="942"/>
      <c r="J59" s="942"/>
      <c r="K59" s="942"/>
      <c r="L59" s="942"/>
      <c r="M59" s="942"/>
      <c r="N59" s="942"/>
      <c r="O59" s="942"/>
      <c r="P59" s="942"/>
      <c r="Q59" s="942"/>
      <c r="R59" s="942"/>
      <c r="S59" s="942"/>
      <c r="T59" s="942"/>
    </row>
    <row r="60" spans="1:33" ht="23.25" x14ac:dyDescent="0.5">
      <c r="C60" s="67"/>
      <c r="D60" s="67"/>
      <c r="E60" s="67"/>
      <c r="F60" s="67"/>
      <c r="G60" s="67"/>
      <c r="H60" s="67"/>
      <c r="I60" s="942"/>
      <c r="J60" s="942"/>
      <c r="K60" s="942"/>
      <c r="L60" s="942"/>
      <c r="M60" s="942"/>
      <c r="N60" s="942"/>
      <c r="O60" s="942"/>
      <c r="P60" s="942"/>
      <c r="Q60" s="942"/>
      <c r="R60" s="942"/>
      <c r="S60" s="942"/>
      <c r="T60" s="942"/>
    </row>
    <row r="61" spans="1:33" ht="23.25" x14ac:dyDescent="0.5">
      <c r="C61" s="67"/>
      <c r="D61" s="67"/>
      <c r="E61" s="67"/>
      <c r="F61" s="67"/>
      <c r="G61" s="67"/>
      <c r="H61" s="67"/>
      <c r="I61" s="942"/>
      <c r="J61" s="942"/>
      <c r="K61" s="942"/>
      <c r="L61" s="942"/>
      <c r="M61" s="942"/>
      <c r="N61" s="942"/>
      <c r="O61" s="942"/>
      <c r="P61" s="942"/>
      <c r="Q61" s="942"/>
      <c r="R61" s="942"/>
      <c r="S61" s="942"/>
      <c r="T61" s="942"/>
    </row>
    <row r="62" spans="1:33" ht="23.25" x14ac:dyDescent="0.5">
      <c r="C62" s="67"/>
      <c r="D62" s="67"/>
      <c r="E62" s="67"/>
      <c r="F62" s="67"/>
      <c r="G62" s="67"/>
      <c r="H62" s="67"/>
      <c r="I62" s="942"/>
      <c r="J62" s="942"/>
      <c r="K62" s="942"/>
      <c r="L62" s="942"/>
      <c r="M62" s="942"/>
      <c r="N62" s="942"/>
      <c r="O62" s="942"/>
      <c r="P62" s="942"/>
      <c r="Q62" s="942"/>
      <c r="R62" s="942"/>
      <c r="S62" s="942"/>
      <c r="T62" s="942"/>
    </row>
    <row r="63" spans="1:33" ht="23.25" x14ac:dyDescent="0.5">
      <c r="C63" s="67"/>
      <c r="D63" s="67"/>
      <c r="E63" s="67"/>
      <c r="F63" s="67"/>
      <c r="G63" s="67"/>
      <c r="H63" s="67"/>
      <c r="I63" s="942"/>
      <c r="J63" s="942"/>
      <c r="K63" s="942"/>
      <c r="L63" s="942"/>
      <c r="M63" s="942"/>
      <c r="N63" s="942"/>
      <c r="O63" s="942"/>
      <c r="P63" s="942"/>
      <c r="Q63" s="942"/>
      <c r="R63" s="942"/>
      <c r="S63" s="942"/>
      <c r="T63" s="942"/>
    </row>
    <row r="64" spans="1:33" ht="23.25" x14ac:dyDescent="0.5">
      <c r="C64" s="67"/>
      <c r="D64" s="67"/>
      <c r="E64" s="67"/>
      <c r="F64" s="67"/>
      <c r="G64" s="67"/>
      <c r="H64" s="67"/>
      <c r="I64" s="942"/>
      <c r="J64" s="942"/>
      <c r="K64" s="942"/>
      <c r="L64" s="942"/>
      <c r="M64" s="942"/>
      <c r="N64" s="942"/>
      <c r="O64" s="942"/>
      <c r="P64" s="942"/>
      <c r="Q64" s="942"/>
      <c r="R64" s="942"/>
      <c r="S64" s="942"/>
      <c r="T64" s="942"/>
    </row>
    <row r="65" spans="3:20" ht="23.25" x14ac:dyDescent="0.5">
      <c r="C65" s="67"/>
      <c r="D65" s="67"/>
      <c r="E65" s="67"/>
      <c r="F65" s="67"/>
      <c r="G65" s="67"/>
      <c r="H65" s="67"/>
      <c r="I65" s="942"/>
      <c r="J65" s="942"/>
      <c r="K65" s="942"/>
      <c r="L65" s="942"/>
      <c r="M65" s="942"/>
      <c r="N65" s="942"/>
      <c r="O65" s="942"/>
      <c r="P65" s="942"/>
      <c r="Q65" s="942"/>
      <c r="R65" s="942"/>
      <c r="S65" s="942"/>
      <c r="T65" s="942"/>
    </row>
    <row r="66" spans="3:20" ht="23.25" x14ac:dyDescent="0.5">
      <c r="C66" s="67"/>
      <c r="D66" s="67"/>
      <c r="E66" s="67"/>
      <c r="F66" s="67"/>
      <c r="G66" s="67"/>
      <c r="H66" s="67"/>
      <c r="I66" s="942"/>
      <c r="J66" s="942"/>
      <c r="K66" s="942"/>
      <c r="L66" s="942"/>
      <c r="M66" s="942"/>
      <c r="N66" s="942"/>
      <c r="O66" s="942"/>
      <c r="P66" s="942"/>
      <c r="Q66" s="942"/>
      <c r="R66" s="942"/>
      <c r="S66" s="942"/>
      <c r="T66" s="942"/>
    </row>
    <row r="67" spans="3:20" ht="23.25" x14ac:dyDescent="0.5">
      <c r="C67" s="67"/>
      <c r="D67" s="67"/>
      <c r="E67" s="67"/>
      <c r="F67" s="67"/>
      <c r="G67" s="67"/>
      <c r="H67" s="67"/>
      <c r="I67" s="942"/>
      <c r="J67" s="942"/>
      <c r="K67" s="942"/>
      <c r="L67" s="942"/>
      <c r="M67" s="942"/>
      <c r="N67" s="942"/>
      <c r="O67" s="942"/>
      <c r="P67" s="942"/>
      <c r="Q67" s="942"/>
      <c r="R67" s="942"/>
      <c r="S67" s="942"/>
      <c r="T67" s="942"/>
    </row>
    <row r="68" spans="3:20" ht="23.25" x14ac:dyDescent="0.5">
      <c r="C68" s="67"/>
      <c r="D68" s="67"/>
      <c r="E68" s="67"/>
      <c r="F68" s="67"/>
      <c r="G68" s="67"/>
      <c r="H68" s="67"/>
      <c r="I68" s="942"/>
      <c r="J68" s="942"/>
      <c r="K68" s="942"/>
      <c r="L68" s="942"/>
      <c r="M68" s="942"/>
      <c r="N68" s="942"/>
      <c r="O68" s="942"/>
      <c r="P68" s="942"/>
      <c r="Q68" s="942"/>
      <c r="R68" s="942"/>
      <c r="S68" s="942"/>
      <c r="T68" s="942"/>
    </row>
    <row r="69" spans="3:20" ht="23.25" x14ac:dyDescent="0.5">
      <c r="C69" s="67"/>
      <c r="D69" s="67"/>
      <c r="E69" s="67"/>
      <c r="F69" s="67"/>
      <c r="G69" s="67"/>
      <c r="H69" s="67"/>
      <c r="I69" s="942"/>
      <c r="J69" s="942"/>
      <c r="K69" s="942"/>
      <c r="L69" s="942"/>
      <c r="M69" s="942"/>
      <c r="N69" s="942"/>
      <c r="O69" s="942"/>
      <c r="P69" s="942"/>
      <c r="Q69" s="942"/>
      <c r="R69" s="942"/>
      <c r="S69" s="942"/>
      <c r="T69" s="942"/>
    </row>
    <row r="70" spans="3:20" ht="23.25" x14ac:dyDescent="0.5">
      <c r="C70" s="67"/>
      <c r="D70" s="67"/>
      <c r="E70" s="67"/>
      <c r="F70" s="67"/>
      <c r="G70" s="67"/>
      <c r="H70" s="67"/>
      <c r="I70" s="942"/>
      <c r="J70" s="942"/>
      <c r="K70" s="942"/>
      <c r="L70" s="942"/>
      <c r="M70" s="942"/>
      <c r="N70" s="942"/>
      <c r="O70" s="942"/>
      <c r="P70" s="942"/>
      <c r="Q70" s="942"/>
      <c r="R70" s="942"/>
      <c r="S70" s="942"/>
      <c r="T70" s="942"/>
    </row>
    <row r="71" spans="3:20" ht="23.25" x14ac:dyDescent="0.5">
      <c r="C71" s="67"/>
      <c r="D71" s="67"/>
      <c r="E71" s="67"/>
      <c r="F71" s="67"/>
      <c r="G71" s="67"/>
      <c r="H71" s="67"/>
      <c r="I71" s="942"/>
      <c r="J71" s="942"/>
      <c r="K71" s="942"/>
      <c r="L71" s="942"/>
      <c r="M71" s="942"/>
      <c r="N71" s="942"/>
      <c r="O71" s="942"/>
      <c r="P71" s="942"/>
      <c r="Q71" s="942"/>
      <c r="R71" s="942"/>
      <c r="S71" s="942"/>
      <c r="T71" s="942"/>
    </row>
    <row r="72" spans="3:20" ht="23.25" x14ac:dyDescent="0.5">
      <c r="C72" s="67"/>
      <c r="D72" s="67"/>
      <c r="E72" s="67"/>
      <c r="F72" s="67"/>
      <c r="G72" s="67"/>
      <c r="H72" s="67"/>
      <c r="I72" s="942"/>
      <c r="J72" s="942"/>
      <c r="K72" s="942"/>
      <c r="L72" s="942"/>
      <c r="M72" s="942"/>
      <c r="N72" s="942"/>
      <c r="O72" s="942"/>
      <c r="P72" s="942"/>
      <c r="Q72" s="942"/>
      <c r="R72" s="942"/>
      <c r="S72" s="942"/>
      <c r="T72" s="942"/>
    </row>
    <row r="73" spans="3:20" ht="23.25" x14ac:dyDescent="0.5">
      <c r="C73" s="67"/>
      <c r="D73" s="67"/>
      <c r="E73" s="67"/>
      <c r="F73" s="67"/>
      <c r="G73" s="67"/>
      <c r="H73" s="67"/>
      <c r="I73" s="942"/>
      <c r="J73" s="942"/>
      <c r="K73" s="942"/>
      <c r="L73" s="942"/>
      <c r="M73" s="942"/>
      <c r="N73" s="942"/>
      <c r="O73" s="942"/>
      <c r="P73" s="942"/>
      <c r="Q73" s="942"/>
      <c r="R73" s="942"/>
      <c r="S73" s="942"/>
      <c r="T73" s="942"/>
    </row>
    <row r="74" spans="3:20" ht="23.25" x14ac:dyDescent="0.5">
      <c r="C74" s="67"/>
      <c r="D74" s="67"/>
      <c r="E74" s="67"/>
      <c r="F74" s="67"/>
      <c r="G74" s="67"/>
      <c r="H74" s="67"/>
      <c r="I74" s="942"/>
      <c r="J74" s="942"/>
      <c r="K74" s="942"/>
      <c r="L74" s="942"/>
      <c r="M74" s="942"/>
      <c r="N74" s="942"/>
      <c r="O74" s="942"/>
      <c r="P74" s="942"/>
      <c r="Q74" s="942"/>
      <c r="R74" s="942"/>
      <c r="S74" s="942"/>
      <c r="T74" s="942"/>
    </row>
    <row r="75" spans="3:20" ht="23.25" x14ac:dyDescent="0.5">
      <c r="C75" s="67"/>
      <c r="D75" s="67"/>
      <c r="E75" s="67"/>
      <c r="F75" s="67"/>
      <c r="G75" s="67"/>
      <c r="H75" s="67"/>
      <c r="I75" s="942"/>
      <c r="J75" s="942"/>
      <c r="K75" s="942"/>
      <c r="L75" s="942"/>
      <c r="M75" s="942"/>
      <c r="N75" s="942"/>
      <c r="O75" s="942"/>
      <c r="P75" s="942"/>
      <c r="Q75" s="942"/>
      <c r="R75" s="942"/>
      <c r="S75" s="942"/>
      <c r="T75" s="942"/>
    </row>
    <row r="76" spans="3:20" ht="23.25" x14ac:dyDescent="0.5">
      <c r="C76" s="67"/>
      <c r="D76" s="67"/>
      <c r="E76" s="67"/>
      <c r="F76" s="67"/>
      <c r="G76" s="67"/>
      <c r="H76" s="67"/>
      <c r="I76" s="942"/>
      <c r="J76" s="942"/>
      <c r="K76" s="942"/>
      <c r="L76" s="942"/>
      <c r="M76" s="942"/>
      <c r="N76" s="942"/>
      <c r="O76" s="942"/>
      <c r="P76" s="942"/>
      <c r="Q76" s="942"/>
      <c r="R76" s="942"/>
      <c r="S76" s="942"/>
      <c r="T76" s="942"/>
    </row>
    <row r="77" spans="3:20" ht="23.25" x14ac:dyDescent="0.5">
      <c r="C77" s="67"/>
      <c r="D77" s="67"/>
      <c r="E77" s="67"/>
      <c r="F77" s="67"/>
      <c r="G77" s="67"/>
      <c r="H77" s="67"/>
      <c r="I77" s="942"/>
      <c r="J77" s="942"/>
      <c r="K77" s="942"/>
      <c r="L77" s="942"/>
      <c r="M77" s="942"/>
      <c r="N77" s="942"/>
      <c r="O77" s="942"/>
      <c r="P77" s="942"/>
      <c r="Q77" s="942"/>
      <c r="R77" s="942"/>
      <c r="S77" s="942"/>
      <c r="T77" s="942"/>
    </row>
    <row r="78" spans="3:20" ht="23.25" x14ac:dyDescent="0.5">
      <c r="C78" s="67"/>
      <c r="D78" s="67"/>
      <c r="E78" s="67"/>
      <c r="F78" s="67"/>
      <c r="G78" s="67"/>
      <c r="H78" s="67"/>
      <c r="I78" s="942"/>
      <c r="J78" s="942"/>
      <c r="K78" s="942"/>
      <c r="L78" s="942"/>
      <c r="M78" s="942"/>
      <c r="N78" s="942"/>
      <c r="O78" s="942"/>
      <c r="P78" s="942"/>
      <c r="Q78" s="942"/>
      <c r="R78" s="942"/>
      <c r="S78" s="942"/>
      <c r="T78" s="942"/>
    </row>
    <row r="79" spans="3:20" ht="23.25" x14ac:dyDescent="0.5">
      <c r="C79" s="67"/>
      <c r="D79" s="67"/>
      <c r="E79" s="67"/>
      <c r="F79" s="67"/>
      <c r="G79" s="67"/>
      <c r="H79" s="67"/>
      <c r="I79" s="942"/>
      <c r="J79" s="942"/>
      <c r="K79" s="942"/>
      <c r="L79" s="942"/>
      <c r="M79" s="942"/>
      <c r="N79" s="942"/>
      <c r="O79" s="942"/>
      <c r="P79" s="942"/>
      <c r="Q79" s="942"/>
      <c r="R79" s="942"/>
      <c r="S79" s="942"/>
      <c r="T79" s="942"/>
    </row>
    <row r="80" spans="3:20" ht="23.25" x14ac:dyDescent="0.5">
      <c r="C80" s="67"/>
      <c r="D80" s="67"/>
      <c r="E80" s="67"/>
      <c r="F80" s="67"/>
      <c r="G80" s="67"/>
      <c r="H80" s="67"/>
      <c r="I80" s="942"/>
      <c r="J80" s="942"/>
      <c r="K80" s="942"/>
      <c r="L80" s="942"/>
      <c r="M80" s="942"/>
      <c r="N80" s="942"/>
      <c r="O80" s="942"/>
      <c r="P80" s="942"/>
      <c r="Q80" s="942"/>
      <c r="R80" s="942"/>
      <c r="S80" s="942"/>
      <c r="T80" s="942"/>
    </row>
    <row r="81" spans="3:20" ht="23.25" x14ac:dyDescent="0.5">
      <c r="C81" s="67"/>
      <c r="D81" s="67"/>
      <c r="E81" s="67"/>
      <c r="F81" s="67"/>
      <c r="G81" s="67"/>
      <c r="H81" s="67"/>
      <c r="I81" s="942"/>
      <c r="J81" s="942"/>
      <c r="K81" s="942"/>
      <c r="L81" s="942"/>
      <c r="M81" s="942"/>
      <c r="N81" s="942"/>
      <c r="O81" s="942"/>
      <c r="P81" s="942"/>
      <c r="Q81" s="942"/>
      <c r="R81" s="942"/>
      <c r="S81" s="942"/>
      <c r="T81" s="942"/>
    </row>
    <row r="82" spans="3:20" ht="23.25" x14ac:dyDescent="0.5">
      <c r="C82" s="67"/>
      <c r="D82" s="67"/>
      <c r="E82" s="67"/>
      <c r="F82" s="67"/>
      <c r="G82" s="67"/>
      <c r="H82" s="67"/>
      <c r="I82" s="942"/>
      <c r="J82" s="942"/>
      <c r="K82" s="942"/>
      <c r="L82" s="942"/>
      <c r="M82" s="942"/>
      <c r="N82" s="942"/>
      <c r="O82" s="942"/>
      <c r="P82" s="942"/>
      <c r="Q82" s="942"/>
      <c r="R82" s="942"/>
      <c r="S82" s="942"/>
      <c r="T82" s="942"/>
    </row>
    <row r="83" spans="3:20" ht="23.25" x14ac:dyDescent="0.5">
      <c r="C83" s="67"/>
      <c r="D83" s="67"/>
      <c r="E83" s="67"/>
      <c r="F83" s="67"/>
      <c r="G83" s="67"/>
      <c r="H83" s="67"/>
      <c r="I83" s="942"/>
      <c r="J83" s="942"/>
      <c r="K83" s="942"/>
      <c r="L83" s="942"/>
      <c r="M83" s="942"/>
      <c r="N83" s="942"/>
      <c r="O83" s="942"/>
      <c r="P83" s="942"/>
      <c r="Q83" s="942"/>
      <c r="R83" s="942"/>
      <c r="S83" s="942"/>
      <c r="T83" s="942"/>
    </row>
    <row r="84" spans="3:20" ht="23.25" x14ac:dyDescent="0.5">
      <c r="C84" s="67"/>
      <c r="D84" s="67"/>
      <c r="E84" s="67"/>
      <c r="F84" s="67"/>
      <c r="G84" s="67"/>
      <c r="H84" s="67"/>
      <c r="I84" s="942"/>
      <c r="J84" s="942"/>
      <c r="K84" s="942"/>
      <c r="L84" s="942"/>
      <c r="M84" s="942"/>
      <c r="N84" s="942"/>
      <c r="O84" s="942"/>
      <c r="P84" s="942"/>
      <c r="Q84" s="942"/>
      <c r="R84" s="942"/>
      <c r="S84" s="942"/>
      <c r="T84" s="942"/>
    </row>
    <row r="85" spans="3:20" ht="23.25" x14ac:dyDescent="0.5">
      <c r="C85" s="67"/>
      <c r="D85" s="67"/>
      <c r="E85" s="67"/>
      <c r="F85" s="67"/>
      <c r="G85" s="67"/>
      <c r="H85" s="67"/>
      <c r="I85" s="942"/>
      <c r="J85" s="942"/>
      <c r="K85" s="942"/>
      <c r="L85" s="942"/>
      <c r="M85" s="942"/>
      <c r="N85" s="942"/>
      <c r="O85" s="942"/>
      <c r="P85" s="942"/>
      <c r="Q85" s="942"/>
      <c r="R85" s="942"/>
      <c r="S85" s="942"/>
      <c r="T85" s="942"/>
    </row>
    <row r="86" spans="3:20" ht="23.25" x14ac:dyDescent="0.5">
      <c r="C86" s="67"/>
      <c r="D86" s="67"/>
      <c r="E86" s="67"/>
      <c r="F86" s="67"/>
      <c r="G86" s="67"/>
      <c r="H86" s="67"/>
      <c r="I86" s="942"/>
      <c r="J86" s="942"/>
      <c r="K86" s="942"/>
      <c r="L86" s="942"/>
      <c r="M86" s="942"/>
      <c r="N86" s="942"/>
      <c r="O86" s="942"/>
      <c r="P86" s="942"/>
      <c r="Q86" s="942"/>
      <c r="R86" s="942"/>
      <c r="S86" s="942"/>
      <c r="T86" s="942"/>
    </row>
    <row r="87" spans="3:20" ht="23.25" x14ac:dyDescent="0.5">
      <c r="C87" s="67"/>
      <c r="D87" s="67"/>
      <c r="E87" s="67"/>
      <c r="F87" s="67"/>
      <c r="G87" s="67"/>
      <c r="H87" s="67"/>
      <c r="I87" s="942"/>
      <c r="J87" s="942"/>
      <c r="K87" s="942"/>
      <c r="L87" s="942"/>
      <c r="M87" s="942"/>
      <c r="N87" s="942"/>
      <c r="O87" s="942"/>
      <c r="P87" s="942"/>
      <c r="Q87" s="942"/>
      <c r="R87" s="942"/>
      <c r="S87" s="942"/>
      <c r="T87" s="942"/>
    </row>
    <row r="88" spans="3:20" ht="23.25" x14ac:dyDescent="0.5">
      <c r="C88" s="67"/>
      <c r="D88" s="67"/>
      <c r="E88" s="67"/>
      <c r="F88" s="67"/>
      <c r="G88" s="67"/>
      <c r="H88" s="67"/>
      <c r="I88" s="942"/>
      <c r="J88" s="942"/>
      <c r="K88" s="942"/>
      <c r="L88" s="942"/>
      <c r="M88" s="942"/>
      <c r="N88" s="942"/>
      <c r="O88" s="942"/>
      <c r="P88" s="942"/>
      <c r="Q88" s="942"/>
      <c r="R88" s="942"/>
      <c r="S88" s="942"/>
      <c r="T88" s="942"/>
    </row>
    <row r="89" spans="3:20" ht="23.25" x14ac:dyDescent="0.5">
      <c r="C89" s="67"/>
      <c r="D89" s="67"/>
      <c r="E89" s="67"/>
      <c r="F89" s="67"/>
      <c r="G89" s="67"/>
      <c r="H89" s="67"/>
      <c r="I89" s="942"/>
      <c r="J89" s="942"/>
      <c r="K89" s="942"/>
      <c r="L89" s="942"/>
      <c r="M89" s="942"/>
      <c r="N89" s="942"/>
      <c r="O89" s="942"/>
      <c r="P89" s="942"/>
      <c r="Q89" s="942"/>
      <c r="R89" s="942"/>
      <c r="S89" s="942"/>
      <c r="T89" s="942"/>
    </row>
    <row r="90" spans="3:20" ht="23.25" x14ac:dyDescent="0.5">
      <c r="C90" s="67"/>
      <c r="D90" s="67"/>
      <c r="E90" s="67"/>
      <c r="F90" s="67"/>
      <c r="G90" s="67"/>
      <c r="H90" s="67"/>
      <c r="I90" s="942"/>
      <c r="J90" s="942"/>
      <c r="K90" s="942"/>
      <c r="L90" s="942"/>
      <c r="M90" s="942"/>
      <c r="N90" s="942"/>
      <c r="O90" s="942"/>
      <c r="P90" s="942"/>
      <c r="Q90" s="942"/>
      <c r="R90" s="942"/>
      <c r="S90" s="942"/>
      <c r="T90" s="942"/>
    </row>
    <row r="91" spans="3:20" ht="23.25" x14ac:dyDescent="0.5">
      <c r="C91" s="67"/>
      <c r="D91" s="67"/>
      <c r="E91" s="67"/>
      <c r="F91" s="67"/>
      <c r="G91" s="67"/>
      <c r="H91" s="67"/>
      <c r="I91" s="942"/>
      <c r="J91" s="942"/>
      <c r="K91" s="942"/>
      <c r="L91" s="942"/>
      <c r="M91" s="942"/>
      <c r="N91" s="942"/>
      <c r="O91" s="942"/>
      <c r="P91" s="942"/>
      <c r="Q91" s="942"/>
      <c r="R91" s="942"/>
      <c r="S91" s="942"/>
      <c r="T91" s="942"/>
    </row>
    <row r="92" spans="3:20" ht="23.25" x14ac:dyDescent="0.5">
      <c r="C92" s="67"/>
      <c r="D92" s="67"/>
      <c r="E92" s="67"/>
      <c r="F92" s="67"/>
      <c r="G92" s="67"/>
      <c r="H92" s="67"/>
      <c r="I92" s="67"/>
      <c r="J92" s="67"/>
      <c r="K92" s="67"/>
      <c r="L92" s="67"/>
      <c r="M92" s="67"/>
      <c r="N92" s="67"/>
      <c r="O92" s="67"/>
      <c r="P92" s="67"/>
      <c r="Q92" s="67"/>
      <c r="R92" s="67"/>
      <c r="S92" s="67"/>
      <c r="T92" s="67"/>
    </row>
    <row r="93" spans="3:20" ht="23.25" x14ac:dyDescent="0.5">
      <c r="C93" s="67"/>
      <c r="D93" s="67"/>
      <c r="E93" s="67"/>
      <c r="F93" s="67"/>
      <c r="G93" s="67"/>
      <c r="H93" s="67"/>
      <c r="I93" s="67"/>
      <c r="J93" s="67"/>
      <c r="K93" s="67"/>
      <c r="L93" s="67"/>
      <c r="M93" s="67"/>
      <c r="N93" s="67"/>
      <c r="O93" s="67"/>
      <c r="P93" s="67"/>
      <c r="Q93" s="67"/>
      <c r="R93" s="67"/>
      <c r="S93" s="67"/>
      <c r="T93" s="67"/>
    </row>
    <row r="94" spans="3:20" ht="23.25" x14ac:dyDescent="0.5">
      <c r="C94" s="67"/>
      <c r="D94" s="67"/>
      <c r="E94" s="67"/>
      <c r="F94" s="67"/>
      <c r="G94" s="67"/>
      <c r="H94" s="67"/>
      <c r="I94" s="67"/>
      <c r="J94" s="67"/>
      <c r="K94" s="67"/>
      <c r="L94" s="67"/>
      <c r="M94" s="67"/>
      <c r="N94" s="67"/>
      <c r="O94" s="67"/>
      <c r="P94" s="67"/>
      <c r="Q94" s="67"/>
      <c r="R94" s="67"/>
      <c r="S94" s="67"/>
      <c r="T94" s="67"/>
    </row>
    <row r="95" spans="3:20" ht="23.25" x14ac:dyDescent="0.5">
      <c r="C95" s="67"/>
      <c r="D95" s="67"/>
      <c r="E95" s="67"/>
      <c r="F95" s="67"/>
      <c r="G95" s="67"/>
      <c r="H95" s="67"/>
      <c r="I95" s="67"/>
      <c r="J95" s="67"/>
      <c r="K95" s="67"/>
      <c r="L95" s="67"/>
      <c r="M95" s="67"/>
      <c r="N95" s="67"/>
      <c r="O95" s="67"/>
      <c r="P95" s="67"/>
      <c r="Q95" s="67"/>
      <c r="R95" s="67"/>
      <c r="S95" s="67"/>
      <c r="T95" s="67"/>
    </row>
  </sheetData>
  <mergeCells count="12">
    <mergeCell ref="B3:F3"/>
    <mergeCell ref="B10:B12"/>
    <mergeCell ref="C10:C12"/>
    <mergeCell ref="D10:D12"/>
    <mergeCell ref="E10:E12"/>
    <mergeCell ref="F10:F12"/>
    <mergeCell ref="G10:G12"/>
    <mergeCell ref="I10:K10"/>
    <mergeCell ref="L10:T10"/>
    <mergeCell ref="H10:H12"/>
    <mergeCell ref="B4:K4"/>
    <mergeCell ref="L4:U4"/>
  </mergeCells>
  <printOptions horizontalCentered="1"/>
  <pageMargins left="0.196850393700787" right="0.196850393700787" top="0.39370078740157499" bottom="0.39370078740157499" header="0.511811023622047" footer="0.511811023622047"/>
  <pageSetup paperSize="9" scale="46" orientation="portrait" r:id="rId1"/>
  <headerFooter alignWithMargins="0">
    <oddFooter>&amp;C&amp;"Times New Roman,Regular"&amp;20- &amp;P+29 -</oddFooter>
  </headerFooter>
  <colBreaks count="1" manualBreakCount="1">
    <brk id="11" max="49"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2"/>
  <sheetViews>
    <sheetView rightToLeft="1" view="pageBreakPreview" zoomScale="50" zoomScaleNormal="50" zoomScaleSheetLayoutView="50" workbookViewId="0">
      <pane xSplit="3" ySplit="11" topLeftCell="D30" activePane="bottomRight" state="frozen"/>
      <selection pane="topRight"/>
      <selection pane="bottomLeft"/>
      <selection pane="bottomRight"/>
    </sheetView>
  </sheetViews>
  <sheetFormatPr defaultRowHeight="15" x14ac:dyDescent="0.35"/>
  <cols>
    <col min="1" max="1" width="9.140625" style="35"/>
    <col min="2" max="2" width="9.7109375" style="35" customWidth="1"/>
    <col min="3" max="3" width="23" style="35" bestFit="1" customWidth="1"/>
    <col min="4" max="6" width="21.85546875" style="35" customWidth="1"/>
    <col min="7" max="7" width="27.85546875" style="35" customWidth="1"/>
    <col min="8" max="8" width="24.140625" style="35" customWidth="1"/>
    <col min="9" max="9" width="30.5703125" style="35" customWidth="1"/>
    <col min="10" max="10" width="31.7109375" style="35" customWidth="1"/>
    <col min="11" max="11" width="26.85546875" style="35" customWidth="1"/>
    <col min="12" max="12" width="15.28515625" style="35" bestFit="1" customWidth="1"/>
    <col min="13" max="16384" width="9.140625" style="35"/>
  </cols>
  <sheetData>
    <row r="1" spans="2:15" s="45" customFormat="1" ht="19.5" customHeight="1" x14ac:dyDescent="0.65">
      <c r="C1" s="44"/>
      <c r="D1" s="44"/>
      <c r="E1" s="44"/>
      <c r="F1" s="44"/>
      <c r="G1" s="44"/>
      <c r="H1" s="44"/>
      <c r="I1" s="44"/>
      <c r="J1" s="44"/>
      <c r="K1" s="44"/>
      <c r="L1" s="44"/>
      <c r="M1" s="44"/>
      <c r="N1" s="44"/>
      <c r="O1" s="44"/>
    </row>
    <row r="2" spans="2:15" s="45" customFormat="1" ht="19.5" customHeight="1" x14ac:dyDescent="0.65">
      <c r="B2" s="44"/>
      <c r="C2" s="44"/>
      <c r="D2" s="44"/>
      <c r="E2" s="44"/>
      <c r="F2" s="44"/>
      <c r="G2" s="44"/>
      <c r="H2" s="44"/>
      <c r="I2" s="44"/>
      <c r="J2" s="44"/>
      <c r="K2" s="44"/>
      <c r="L2" s="44"/>
      <c r="M2" s="44"/>
      <c r="N2" s="44"/>
    </row>
    <row r="3" spans="2:15" ht="36.75" x14ac:dyDescent="0.85">
      <c r="B3" s="1656" t="s">
        <v>1789</v>
      </c>
      <c r="C3" s="1656"/>
      <c r="D3" s="1656"/>
      <c r="E3" s="1656"/>
      <c r="F3" s="1656"/>
      <c r="G3" s="1656"/>
      <c r="H3" s="1656"/>
      <c r="I3" s="1656"/>
      <c r="J3" s="1656"/>
      <c r="K3" s="1656"/>
    </row>
    <row r="4" spans="2:15" s="5" customFormat="1" ht="12.75" customHeight="1" x14ac:dyDescent="0.85">
      <c r="B4" s="945"/>
      <c r="C4" s="945"/>
      <c r="D4" s="945"/>
      <c r="E4" s="945"/>
      <c r="F4" s="945"/>
      <c r="G4" s="945"/>
      <c r="H4" s="945"/>
      <c r="I4" s="945"/>
      <c r="J4" s="945"/>
      <c r="K4" s="945"/>
    </row>
    <row r="5" spans="2:15" ht="36.75" x14ac:dyDescent="0.85">
      <c r="B5" s="1656" t="s">
        <v>1790</v>
      </c>
      <c r="C5" s="1656"/>
      <c r="D5" s="1656"/>
      <c r="E5" s="1656"/>
      <c r="F5" s="1656"/>
      <c r="G5" s="1656"/>
      <c r="H5" s="1656"/>
      <c r="I5" s="1656"/>
      <c r="J5" s="1656"/>
      <c r="K5" s="1656"/>
    </row>
    <row r="6" spans="2:15" ht="19.5" customHeight="1" x14ac:dyDescent="0.65">
      <c r="B6" s="53"/>
      <c r="C6" s="50"/>
      <c r="D6" s="50"/>
      <c r="E6" s="50"/>
      <c r="F6" s="50"/>
      <c r="G6" s="50"/>
      <c r="H6" s="54"/>
      <c r="I6" s="54"/>
      <c r="J6" s="54"/>
      <c r="K6" s="51"/>
    </row>
    <row r="7" spans="2:15" ht="18.75" x14ac:dyDescent="0.45">
      <c r="B7" s="57"/>
      <c r="C7" s="58"/>
      <c r="D7" s="58"/>
      <c r="E7" s="58"/>
      <c r="F7" s="58"/>
      <c r="G7" s="58"/>
      <c r="H7" s="58"/>
      <c r="I7" s="54"/>
      <c r="J7" s="54"/>
    </row>
    <row r="8" spans="2:15" ht="18.75" customHeight="1" thickBot="1" x14ac:dyDescent="0.4"/>
    <row r="9" spans="2:15" s="145" customFormat="1" ht="88.5" customHeight="1" thickTop="1" x14ac:dyDescent="0.7">
      <c r="B9" s="1801" t="s">
        <v>212</v>
      </c>
      <c r="C9" s="1802"/>
      <c r="D9" s="396" t="s">
        <v>553</v>
      </c>
      <c r="E9" s="396" t="s">
        <v>554</v>
      </c>
      <c r="F9" s="396" t="s">
        <v>631</v>
      </c>
      <c r="G9" s="396" t="s">
        <v>678</v>
      </c>
      <c r="H9" s="397" t="s">
        <v>517</v>
      </c>
      <c r="I9" s="396" t="s">
        <v>662</v>
      </c>
      <c r="J9" s="398" t="s">
        <v>663</v>
      </c>
      <c r="K9" s="399" t="s">
        <v>673</v>
      </c>
    </row>
    <row r="10" spans="2:15" s="145" customFormat="1" ht="28.5" customHeight="1" x14ac:dyDescent="0.7">
      <c r="B10" s="1803" t="s">
        <v>211</v>
      </c>
      <c r="C10" s="1804"/>
      <c r="D10" s="1807" t="s">
        <v>562</v>
      </c>
      <c r="E10" s="1807" t="s">
        <v>563</v>
      </c>
      <c r="F10" s="1807" t="s">
        <v>632</v>
      </c>
      <c r="G10" s="1807" t="s">
        <v>679</v>
      </c>
      <c r="H10" s="1811" t="s">
        <v>518</v>
      </c>
      <c r="I10" s="1807" t="s">
        <v>668</v>
      </c>
      <c r="J10" s="1807" t="s">
        <v>669</v>
      </c>
      <c r="K10" s="1809" t="s">
        <v>674</v>
      </c>
    </row>
    <row r="11" spans="2:15" s="219" customFormat="1" ht="37.5" customHeight="1" x14ac:dyDescent="0.7">
      <c r="B11" s="1805"/>
      <c r="C11" s="1806"/>
      <c r="D11" s="1813"/>
      <c r="E11" s="1813"/>
      <c r="F11" s="1813"/>
      <c r="G11" s="1808"/>
      <c r="H11" s="1812"/>
      <c r="I11" s="1808"/>
      <c r="J11" s="1808"/>
      <c r="K11" s="1810"/>
    </row>
    <row r="12" spans="2:15" s="400" customFormat="1" ht="30.75" customHeight="1" x14ac:dyDescent="0.2">
      <c r="B12" s="1817" t="s">
        <v>806</v>
      </c>
      <c r="C12" s="1818"/>
      <c r="D12" s="1024">
        <v>24</v>
      </c>
      <c r="E12" s="1025">
        <v>8809</v>
      </c>
      <c r="F12" s="1025">
        <v>200</v>
      </c>
      <c r="G12" s="1025">
        <v>20502.940000000002</v>
      </c>
      <c r="H12" s="1026">
        <v>2.1776900000000001</v>
      </c>
      <c r="I12" s="1025">
        <v>3101.0074886499997</v>
      </c>
      <c r="J12" s="1025">
        <v>175621.96438332001</v>
      </c>
      <c r="K12" s="1027">
        <v>1617.52</v>
      </c>
    </row>
    <row r="13" spans="2:15" s="400" customFormat="1" ht="30.75" customHeight="1" x14ac:dyDescent="0.2">
      <c r="B13" s="1817" t="s">
        <v>811</v>
      </c>
      <c r="C13" s="1818"/>
      <c r="D13" s="1024">
        <v>24</v>
      </c>
      <c r="E13" s="1025">
        <v>23660</v>
      </c>
      <c r="F13" s="1025">
        <v>229</v>
      </c>
      <c r="G13" s="1025">
        <v>28833.574999999997</v>
      </c>
      <c r="H13" s="1026">
        <v>3.0625200000000001</v>
      </c>
      <c r="I13" s="1025">
        <v>12650.98719663</v>
      </c>
      <c r="J13" s="1025">
        <v>646146.62135647994</v>
      </c>
      <c r="K13" s="1027">
        <v>5982.74</v>
      </c>
    </row>
    <row r="14" spans="2:15" s="400" customFormat="1" ht="30.75" customHeight="1" x14ac:dyDescent="0.2">
      <c r="B14" s="1817" t="s">
        <v>828</v>
      </c>
      <c r="C14" s="1818"/>
      <c r="D14" s="1028">
        <v>25</v>
      </c>
      <c r="E14" s="1068">
        <v>21778</v>
      </c>
      <c r="F14" s="1068">
        <v>244</v>
      </c>
      <c r="G14" s="1068">
        <v>30749.181000000004</v>
      </c>
      <c r="H14" s="1069">
        <v>3.2126700000000001</v>
      </c>
      <c r="I14" s="1068">
        <v>25902.43394454</v>
      </c>
      <c r="J14" s="1068">
        <v>667649.08633900003</v>
      </c>
      <c r="K14" s="1029">
        <v>6190.12</v>
      </c>
    </row>
    <row r="15" spans="2:15" s="400" customFormat="1" ht="30.75" customHeight="1" x14ac:dyDescent="0.2">
      <c r="B15" s="1817" t="s">
        <v>852</v>
      </c>
      <c r="C15" s="1818"/>
      <c r="D15" s="1028">
        <v>27</v>
      </c>
      <c r="E15" s="1068">
        <v>17865</v>
      </c>
      <c r="F15" s="1068">
        <v>236</v>
      </c>
      <c r="G15" s="1068">
        <v>84764.934999999998</v>
      </c>
      <c r="H15" s="1069">
        <v>7.8423100000000003</v>
      </c>
      <c r="I15" s="1068">
        <v>32763.441671199998</v>
      </c>
      <c r="J15" s="1068">
        <v>1061054.5630000001</v>
      </c>
      <c r="K15" s="1029">
        <v>5836.58</v>
      </c>
    </row>
    <row r="16" spans="2:15" s="400" customFormat="1" ht="30.75" customHeight="1" x14ac:dyDescent="0.2">
      <c r="B16" s="1817" t="s">
        <v>866</v>
      </c>
      <c r="C16" s="1818"/>
      <c r="D16" s="1028">
        <v>27</v>
      </c>
      <c r="E16" s="1068">
        <v>22009</v>
      </c>
      <c r="F16" s="1068">
        <v>211</v>
      </c>
      <c r="G16" s="1068">
        <v>28831.243000000006</v>
      </c>
      <c r="H16" s="1069">
        <v>2.2074199999999999</v>
      </c>
      <c r="I16" s="1068">
        <v>21938.896570000001</v>
      </c>
      <c r="J16" s="1068">
        <v>1446981.5163100001</v>
      </c>
      <c r="K16" s="1029">
        <v>8082.65</v>
      </c>
    </row>
    <row r="17" spans="2:20" s="400" customFormat="1" ht="30.75" customHeight="1" x14ac:dyDescent="0.2">
      <c r="B17" s="1817" t="s">
        <v>878</v>
      </c>
      <c r="C17" s="1818"/>
      <c r="D17" s="1028">
        <v>27</v>
      </c>
      <c r="E17" s="1068">
        <v>27074</v>
      </c>
      <c r="F17" s="1068">
        <v>239</v>
      </c>
      <c r="G17" s="1068">
        <v>114328.12499999999</v>
      </c>
      <c r="H17" s="1069">
        <v>1.1679352912838723</v>
      </c>
      <c r="I17" s="1068">
        <v>351069.6259248</v>
      </c>
      <c r="J17" s="1068">
        <v>3048092.7564810799</v>
      </c>
      <c r="K17" s="1029">
        <v>17493.79</v>
      </c>
    </row>
    <row r="18" spans="2:20" s="400" customFormat="1" ht="30.75" customHeight="1" x14ac:dyDescent="0.2">
      <c r="B18" s="1814" t="s">
        <v>866</v>
      </c>
      <c r="C18" s="1070" t="s">
        <v>346</v>
      </c>
      <c r="D18" s="1071">
        <v>27</v>
      </c>
      <c r="E18" s="1071">
        <v>1220</v>
      </c>
      <c r="F18" s="1071">
        <v>20</v>
      </c>
      <c r="G18" s="1071">
        <v>4047.962</v>
      </c>
      <c r="H18" s="1072">
        <v>0.22558436573658636</v>
      </c>
      <c r="I18" s="1071">
        <v>2389.5193738000003</v>
      </c>
      <c r="J18" s="1071">
        <v>1059257.527</v>
      </c>
      <c r="K18" s="940">
        <v>5905.62</v>
      </c>
      <c r="L18" s="941"/>
      <c r="M18" s="941"/>
      <c r="N18" s="941"/>
      <c r="O18" s="941"/>
      <c r="P18" s="941"/>
      <c r="Q18" s="941"/>
      <c r="R18" s="941"/>
      <c r="S18" s="941"/>
      <c r="T18" s="941"/>
    </row>
    <row r="19" spans="2:20" s="400" customFormat="1" ht="30.75" customHeight="1" x14ac:dyDescent="0.2">
      <c r="B19" s="1815"/>
      <c r="C19" s="895" t="s">
        <v>347</v>
      </c>
      <c r="D19" s="897">
        <v>27</v>
      </c>
      <c r="E19" s="897">
        <v>2460</v>
      </c>
      <c r="F19" s="897">
        <v>20</v>
      </c>
      <c r="G19" s="897">
        <v>1676.329</v>
      </c>
      <c r="H19" s="898">
        <v>9.3943939775001248E-2</v>
      </c>
      <c r="I19" s="897">
        <v>1072.5822777999999</v>
      </c>
      <c r="J19" s="897">
        <v>1141725.885</v>
      </c>
      <c r="K19" s="899">
        <v>6365.75</v>
      </c>
      <c r="L19" s="941"/>
      <c r="M19" s="941"/>
      <c r="N19" s="941"/>
      <c r="O19" s="941"/>
      <c r="P19" s="941"/>
      <c r="Q19" s="941"/>
      <c r="R19" s="941"/>
      <c r="S19" s="941"/>
      <c r="T19" s="941"/>
    </row>
    <row r="20" spans="2:20" s="400" customFormat="1" ht="30.75" customHeight="1" x14ac:dyDescent="0.2">
      <c r="B20" s="1815"/>
      <c r="C20" s="895" t="s">
        <v>348</v>
      </c>
      <c r="D20" s="897">
        <v>27</v>
      </c>
      <c r="E20" s="897">
        <v>1265</v>
      </c>
      <c r="F20" s="897">
        <v>19</v>
      </c>
      <c r="G20" s="897">
        <v>3070.5450000000001</v>
      </c>
      <c r="H20" s="898">
        <v>0.18801403317287077</v>
      </c>
      <c r="I20" s="897">
        <v>2061.8530774000001</v>
      </c>
      <c r="J20" s="897">
        <v>1096648.5015</v>
      </c>
      <c r="K20" s="899">
        <v>6114.24</v>
      </c>
      <c r="L20" s="941"/>
      <c r="M20" s="941"/>
      <c r="N20" s="941"/>
      <c r="O20" s="941"/>
      <c r="P20" s="941"/>
      <c r="Q20" s="941"/>
      <c r="R20" s="941"/>
      <c r="S20" s="941"/>
      <c r="T20" s="941"/>
    </row>
    <row r="21" spans="2:20" s="400" customFormat="1" ht="30.75" customHeight="1" x14ac:dyDescent="0.2">
      <c r="B21" s="1815"/>
      <c r="C21" s="895" t="s">
        <v>349</v>
      </c>
      <c r="D21" s="897">
        <v>27</v>
      </c>
      <c r="E21" s="897">
        <v>461</v>
      </c>
      <c r="F21" s="897">
        <v>4</v>
      </c>
      <c r="G21" s="897">
        <v>504.786</v>
      </c>
      <c r="H21" s="898">
        <v>6.3061415991916697E-2</v>
      </c>
      <c r="I21" s="897">
        <v>705.85295699999995</v>
      </c>
      <c r="J21" s="897">
        <v>1119310.3515000001</v>
      </c>
      <c r="K21" s="899">
        <v>6240.68</v>
      </c>
      <c r="L21" s="941"/>
      <c r="M21" s="941"/>
      <c r="N21" s="941"/>
      <c r="O21" s="941"/>
      <c r="P21" s="941"/>
      <c r="Q21" s="941"/>
      <c r="R21" s="941"/>
      <c r="S21" s="941"/>
      <c r="T21" s="941"/>
    </row>
    <row r="22" spans="2:20" s="400" customFormat="1" ht="30.75" customHeight="1" x14ac:dyDescent="0.2">
      <c r="B22" s="1815"/>
      <c r="C22" s="895" t="s">
        <v>350</v>
      </c>
      <c r="D22" s="897">
        <v>27</v>
      </c>
      <c r="E22" s="897">
        <v>1274</v>
      </c>
      <c r="F22" s="897">
        <v>7</v>
      </c>
      <c r="G22" s="897">
        <v>2211.7550000000001</v>
      </c>
      <c r="H22" s="898">
        <v>0.13844728487600574</v>
      </c>
      <c r="I22" s="897">
        <v>1645.678549</v>
      </c>
      <c r="J22" s="897">
        <v>1188667.98325</v>
      </c>
      <c r="K22" s="899">
        <v>6627.66</v>
      </c>
      <c r="L22" s="941"/>
      <c r="M22" s="941"/>
      <c r="N22" s="941"/>
      <c r="O22" s="941"/>
      <c r="P22" s="941"/>
      <c r="Q22" s="941"/>
      <c r="R22" s="941"/>
      <c r="S22" s="941"/>
      <c r="T22" s="941"/>
    </row>
    <row r="23" spans="2:20" s="400" customFormat="1" ht="30.75" customHeight="1" x14ac:dyDescent="0.2">
      <c r="B23" s="1815"/>
      <c r="C23" s="895" t="s">
        <v>351</v>
      </c>
      <c r="D23" s="897">
        <v>27</v>
      </c>
      <c r="E23" s="897">
        <v>4291</v>
      </c>
      <c r="F23" s="897">
        <v>22</v>
      </c>
      <c r="G23" s="897">
        <v>5679.1859999999997</v>
      </c>
      <c r="H23" s="898">
        <v>0.32539296634216713</v>
      </c>
      <c r="I23" s="897">
        <v>4474.8320610000001</v>
      </c>
      <c r="J23" s="897">
        <v>1375208.6012500001</v>
      </c>
      <c r="K23" s="899">
        <v>7671.06</v>
      </c>
      <c r="L23" s="941"/>
      <c r="M23" s="941"/>
      <c r="N23" s="941"/>
      <c r="O23" s="941"/>
      <c r="P23" s="941"/>
      <c r="Q23" s="941"/>
      <c r="R23" s="941"/>
      <c r="S23" s="941"/>
      <c r="T23" s="941"/>
    </row>
    <row r="24" spans="2:20" s="400" customFormat="1" ht="30.75" customHeight="1" x14ac:dyDescent="0.2">
      <c r="B24" s="1815"/>
      <c r="C24" s="895" t="s">
        <v>352</v>
      </c>
      <c r="D24" s="897">
        <v>27</v>
      </c>
      <c r="E24" s="897">
        <v>3018</v>
      </c>
      <c r="F24" s="897">
        <v>22</v>
      </c>
      <c r="G24" s="897">
        <v>2320.48</v>
      </c>
      <c r="H24" s="898">
        <v>0.16240885743257352</v>
      </c>
      <c r="I24" s="897">
        <v>2222.2654265000001</v>
      </c>
      <c r="J24" s="897">
        <v>1368315.411875</v>
      </c>
      <c r="K24" s="899">
        <v>7636.42</v>
      </c>
      <c r="L24" s="941"/>
      <c r="M24" s="941"/>
      <c r="N24" s="941"/>
      <c r="O24" s="941"/>
      <c r="P24" s="941"/>
      <c r="Q24" s="941"/>
      <c r="R24" s="941"/>
      <c r="S24" s="941"/>
      <c r="T24" s="941"/>
    </row>
    <row r="25" spans="2:20" s="400" customFormat="1" ht="30.75" customHeight="1" x14ac:dyDescent="0.2">
      <c r="B25" s="1815"/>
      <c r="C25" s="895" t="s">
        <v>353</v>
      </c>
      <c r="D25" s="897">
        <v>27</v>
      </c>
      <c r="E25" s="897">
        <v>1318</v>
      </c>
      <c r="F25" s="897">
        <v>16</v>
      </c>
      <c r="G25" s="897">
        <v>1330.577</v>
      </c>
      <c r="H25" s="898">
        <v>8.0542980289152522E-2</v>
      </c>
      <c r="I25" s="897">
        <v>1078.9965655000001</v>
      </c>
      <c r="J25" s="897">
        <v>1339653.1412500001</v>
      </c>
      <c r="K25" s="899">
        <v>7483.08</v>
      </c>
      <c r="L25" s="941"/>
      <c r="M25" s="941"/>
      <c r="N25" s="941"/>
      <c r="O25" s="941"/>
      <c r="P25" s="941"/>
      <c r="Q25" s="941"/>
      <c r="R25" s="941"/>
      <c r="S25" s="941"/>
      <c r="T25" s="941"/>
    </row>
    <row r="26" spans="2:20" s="400" customFormat="1" ht="30.75" customHeight="1" x14ac:dyDescent="0.2">
      <c r="B26" s="1815"/>
      <c r="C26" s="895" t="s">
        <v>354</v>
      </c>
      <c r="D26" s="897">
        <v>27</v>
      </c>
      <c r="E26" s="897">
        <v>1874</v>
      </c>
      <c r="F26" s="897">
        <v>22</v>
      </c>
      <c r="G26" s="897">
        <v>1941.9</v>
      </c>
      <c r="H26" s="898">
        <v>0.1094033934515071</v>
      </c>
      <c r="I26" s="897">
        <v>1456.555934</v>
      </c>
      <c r="J26" s="897">
        <v>1331362.6643999999</v>
      </c>
      <c r="K26" s="899">
        <v>7436.76</v>
      </c>
      <c r="L26" s="941"/>
      <c r="M26" s="941"/>
      <c r="N26" s="941"/>
      <c r="O26" s="941"/>
      <c r="P26" s="941"/>
      <c r="Q26" s="941"/>
      <c r="R26" s="941"/>
      <c r="S26" s="941"/>
      <c r="T26" s="941"/>
    </row>
    <row r="27" spans="2:20" s="400" customFormat="1" ht="30.75" customHeight="1" x14ac:dyDescent="0.2">
      <c r="B27" s="1815"/>
      <c r="C27" s="895" t="s">
        <v>355</v>
      </c>
      <c r="D27" s="897">
        <v>27</v>
      </c>
      <c r="E27" s="897">
        <v>1045</v>
      </c>
      <c r="F27" s="897">
        <v>19</v>
      </c>
      <c r="G27" s="897">
        <v>730.51900000000001</v>
      </c>
      <c r="H27" s="898">
        <v>4.4063690286010496E-2</v>
      </c>
      <c r="I27" s="897">
        <v>585.48459849999995</v>
      </c>
      <c r="J27" s="897">
        <v>1328723.4789</v>
      </c>
      <c r="K27" s="899">
        <v>7422.01</v>
      </c>
      <c r="L27" s="941"/>
      <c r="M27" s="941"/>
      <c r="N27" s="941"/>
      <c r="O27" s="941"/>
      <c r="P27" s="941"/>
      <c r="Q27" s="941"/>
      <c r="R27" s="941"/>
      <c r="S27" s="941"/>
      <c r="T27" s="941"/>
    </row>
    <row r="28" spans="2:20" s="400" customFormat="1" ht="30.75" customHeight="1" x14ac:dyDescent="0.2">
      <c r="B28" s="1815"/>
      <c r="C28" s="895" t="s">
        <v>356</v>
      </c>
      <c r="D28" s="897">
        <v>27</v>
      </c>
      <c r="E28" s="897">
        <v>2136</v>
      </c>
      <c r="F28" s="897">
        <v>22</v>
      </c>
      <c r="G28" s="897">
        <v>2812.2159999999999</v>
      </c>
      <c r="H28" s="898">
        <v>0.16142877630056454</v>
      </c>
      <c r="I28" s="897">
        <v>2223.4944989999999</v>
      </c>
      <c r="J28" s="897">
        <v>1377384.224768</v>
      </c>
      <c r="K28" s="899">
        <v>7693.85</v>
      </c>
      <c r="L28" s="941"/>
      <c r="M28" s="941"/>
      <c r="N28" s="941"/>
      <c r="O28" s="941"/>
      <c r="P28" s="941"/>
      <c r="Q28" s="941"/>
      <c r="R28" s="941"/>
      <c r="S28" s="941"/>
      <c r="T28" s="941"/>
    </row>
    <row r="29" spans="2:20" s="400" customFormat="1" ht="30.75" customHeight="1" x14ac:dyDescent="0.2">
      <c r="B29" s="1816"/>
      <c r="C29" s="896" t="s">
        <v>357</v>
      </c>
      <c r="D29" s="900">
        <v>27</v>
      </c>
      <c r="E29" s="900">
        <v>1647</v>
      </c>
      <c r="F29" s="900">
        <v>18</v>
      </c>
      <c r="G29" s="900">
        <v>2504.9879999999998</v>
      </c>
      <c r="H29" s="902">
        <v>0.13972405505606025</v>
      </c>
      <c r="I29" s="900">
        <v>2021.7812504999999</v>
      </c>
      <c r="J29" s="900">
        <v>1446981.5163100001</v>
      </c>
      <c r="K29" s="901">
        <v>8082.65</v>
      </c>
      <c r="L29" s="941"/>
      <c r="M29" s="941"/>
      <c r="N29" s="941"/>
      <c r="O29" s="941"/>
      <c r="P29" s="941"/>
      <c r="Q29" s="941"/>
      <c r="R29" s="941"/>
      <c r="S29" s="941"/>
      <c r="T29" s="941"/>
    </row>
    <row r="30" spans="2:20" s="400" customFormat="1" ht="30.75" customHeight="1" x14ac:dyDescent="0.2">
      <c r="B30" s="1814" t="s">
        <v>878</v>
      </c>
      <c r="C30" s="1070" t="s">
        <v>346</v>
      </c>
      <c r="D30" s="1071">
        <v>27</v>
      </c>
      <c r="E30" s="1071">
        <v>1803</v>
      </c>
      <c r="F30" s="1071">
        <v>21</v>
      </c>
      <c r="G30" s="1071">
        <v>1413.104</v>
      </c>
      <c r="H30" s="1072">
        <v>8.4872116985292331E-2</v>
      </c>
      <c r="I30" s="1071">
        <v>1285.0088320999998</v>
      </c>
      <c r="J30" s="1071">
        <v>1514052.99849264</v>
      </c>
      <c r="K30" s="940">
        <v>8457.34</v>
      </c>
      <c r="L30" s="941"/>
      <c r="M30" s="941"/>
      <c r="N30" s="941"/>
      <c r="O30" s="941"/>
      <c r="P30" s="941"/>
      <c r="Q30" s="941"/>
      <c r="R30" s="941"/>
      <c r="S30" s="941"/>
      <c r="T30" s="941"/>
    </row>
    <row r="31" spans="2:20" s="400" customFormat="1" ht="30.75" customHeight="1" x14ac:dyDescent="0.2">
      <c r="B31" s="1815"/>
      <c r="C31" s="895" t="s">
        <v>347</v>
      </c>
      <c r="D31" s="897">
        <v>27</v>
      </c>
      <c r="E31" s="897">
        <v>4189</v>
      </c>
      <c r="F31" s="897">
        <v>20</v>
      </c>
      <c r="G31" s="897">
        <v>19319.405999999999</v>
      </c>
      <c r="H31" s="898">
        <v>0.74932450425871289</v>
      </c>
      <c r="I31" s="897">
        <v>13500.463385999999</v>
      </c>
      <c r="J31" s="897">
        <v>1801684.49173508</v>
      </c>
      <c r="K31" s="899">
        <v>10064.17</v>
      </c>
      <c r="L31" s="941"/>
      <c r="M31" s="941"/>
      <c r="N31" s="941"/>
      <c r="O31" s="941"/>
      <c r="P31" s="941"/>
      <c r="Q31" s="941"/>
      <c r="R31" s="941"/>
      <c r="S31" s="941"/>
      <c r="T31" s="941"/>
    </row>
    <row r="32" spans="2:20" s="400" customFormat="1" ht="30.75" customHeight="1" x14ac:dyDescent="0.2">
      <c r="B32" s="1815"/>
      <c r="C32" s="895" t="s">
        <v>348</v>
      </c>
      <c r="D32" s="897">
        <v>27</v>
      </c>
      <c r="E32" s="897">
        <v>2902</v>
      </c>
      <c r="F32" s="897">
        <v>22</v>
      </c>
      <c r="G32" s="897">
        <v>32688.379000000001</v>
      </c>
      <c r="H32" s="898">
        <v>1.5987942451827577</v>
      </c>
      <c r="I32" s="897">
        <v>29826.054142500001</v>
      </c>
      <c r="J32" s="897">
        <v>1865534.24447</v>
      </c>
      <c r="K32" s="899">
        <v>10420.86</v>
      </c>
      <c r="L32" s="941"/>
      <c r="M32" s="941"/>
      <c r="N32" s="941"/>
      <c r="O32" s="941"/>
      <c r="P32" s="941"/>
      <c r="Q32" s="941"/>
      <c r="R32" s="941"/>
      <c r="S32" s="941"/>
      <c r="T32" s="941"/>
    </row>
    <row r="33" spans="2:20" s="400" customFormat="1" ht="30.75" customHeight="1" x14ac:dyDescent="0.2">
      <c r="B33" s="1815"/>
      <c r="C33" s="895" t="s">
        <v>349</v>
      </c>
      <c r="D33" s="897">
        <v>27</v>
      </c>
      <c r="E33" s="897">
        <v>1457</v>
      </c>
      <c r="F33" s="897">
        <v>20</v>
      </c>
      <c r="G33" s="897">
        <v>1479.56</v>
      </c>
      <c r="H33" s="898">
        <v>7.8949644685231898E-2</v>
      </c>
      <c r="I33" s="897">
        <v>1414.5556600999998</v>
      </c>
      <c r="J33" s="897">
        <v>1791718.842738</v>
      </c>
      <c r="K33" s="899">
        <v>10099.35</v>
      </c>
      <c r="L33" s="941"/>
      <c r="M33" s="941"/>
      <c r="N33" s="941"/>
      <c r="O33" s="941"/>
      <c r="P33" s="941"/>
      <c r="Q33" s="941"/>
      <c r="R33" s="941"/>
      <c r="S33" s="941"/>
      <c r="T33" s="941"/>
    </row>
    <row r="34" spans="2:20" s="400" customFormat="1" ht="30.75" customHeight="1" x14ac:dyDescent="0.2">
      <c r="B34" s="1815"/>
      <c r="C34" s="895" t="s">
        <v>350</v>
      </c>
      <c r="D34" s="897">
        <v>27</v>
      </c>
      <c r="E34" s="897">
        <v>777</v>
      </c>
      <c r="F34" s="897">
        <v>15</v>
      </c>
      <c r="G34" s="897">
        <v>2180.8200000000002</v>
      </c>
      <c r="H34" s="898">
        <v>0.16459357133694308</v>
      </c>
      <c r="I34" s="897">
        <v>3057.037104</v>
      </c>
      <c r="J34" s="897">
        <v>1857324.7297380001</v>
      </c>
      <c r="K34" s="899">
        <v>10469.18</v>
      </c>
      <c r="L34" s="941"/>
      <c r="M34" s="941"/>
      <c r="N34" s="941"/>
      <c r="O34" s="941"/>
      <c r="P34" s="941"/>
      <c r="Q34" s="941"/>
      <c r="R34" s="941"/>
      <c r="S34" s="941"/>
      <c r="T34" s="941"/>
    </row>
    <row r="35" spans="2:20" s="400" customFormat="1" ht="30.75" customHeight="1" x14ac:dyDescent="0.2">
      <c r="B35" s="1815"/>
      <c r="C35" s="895" t="s">
        <v>351</v>
      </c>
      <c r="D35" s="897">
        <v>27</v>
      </c>
      <c r="E35" s="897">
        <v>983</v>
      </c>
      <c r="F35" s="897">
        <v>22</v>
      </c>
      <c r="G35" s="897">
        <v>9099.9339999999993</v>
      </c>
      <c r="H35" s="898">
        <v>0.34017377413577404</v>
      </c>
      <c r="I35" s="897">
        <v>6067.1511280000004</v>
      </c>
      <c r="J35" s="897">
        <v>1783544.643738</v>
      </c>
      <c r="K35" s="899">
        <v>10056.57</v>
      </c>
      <c r="L35" s="941"/>
      <c r="M35" s="941"/>
      <c r="N35" s="941"/>
      <c r="O35" s="941"/>
      <c r="P35" s="941"/>
      <c r="Q35" s="941"/>
      <c r="R35" s="941"/>
      <c r="S35" s="941"/>
      <c r="T35" s="941"/>
    </row>
    <row r="36" spans="2:20" s="400" customFormat="1" ht="30.75" customHeight="1" x14ac:dyDescent="0.2">
      <c r="B36" s="1815"/>
      <c r="C36" s="895" t="s">
        <v>352</v>
      </c>
      <c r="D36" s="897">
        <v>27</v>
      </c>
      <c r="E36" s="897">
        <v>772</v>
      </c>
      <c r="F36" s="897">
        <v>16</v>
      </c>
      <c r="G36" s="897">
        <v>1099.74</v>
      </c>
      <c r="H36" s="898">
        <v>4.5277370960567151E-2</v>
      </c>
      <c r="I36" s="897">
        <v>798.60809600000005</v>
      </c>
      <c r="J36" s="897">
        <v>1763812.869558</v>
      </c>
      <c r="K36" s="899">
        <v>10081.61</v>
      </c>
      <c r="L36" s="941"/>
      <c r="M36" s="941"/>
      <c r="N36" s="941"/>
      <c r="O36" s="941"/>
      <c r="P36" s="941"/>
      <c r="Q36" s="941"/>
      <c r="R36" s="941"/>
      <c r="S36" s="941"/>
      <c r="T36" s="941"/>
    </row>
    <row r="37" spans="2:20" s="400" customFormat="1" ht="30.75" customHeight="1" x14ac:dyDescent="0.2">
      <c r="B37" s="1815"/>
      <c r="C37" s="895" t="s">
        <v>353</v>
      </c>
      <c r="D37" s="897">
        <v>27</v>
      </c>
      <c r="E37" s="897">
        <v>1409</v>
      </c>
      <c r="F37" s="897">
        <v>22</v>
      </c>
      <c r="G37" s="897">
        <v>4814.1440000000002</v>
      </c>
      <c r="H37" s="898">
        <v>0.25404338452887737</v>
      </c>
      <c r="I37" s="897">
        <v>4577.5327985000004</v>
      </c>
      <c r="J37" s="897">
        <v>1801687.474558</v>
      </c>
      <c r="K37" s="899">
        <v>10298.11</v>
      </c>
      <c r="L37" s="941"/>
      <c r="M37" s="941"/>
      <c r="N37" s="941"/>
      <c r="O37" s="941"/>
      <c r="P37" s="941"/>
      <c r="Q37" s="941"/>
      <c r="R37" s="941"/>
      <c r="S37" s="941"/>
      <c r="T37" s="941"/>
    </row>
    <row r="38" spans="2:20" s="400" customFormat="1" ht="30.75" customHeight="1" x14ac:dyDescent="0.2">
      <c r="B38" s="1815"/>
      <c r="C38" s="895" t="s">
        <v>354</v>
      </c>
      <c r="D38" s="897">
        <v>27</v>
      </c>
      <c r="E38" s="897">
        <v>1454</v>
      </c>
      <c r="F38" s="897">
        <v>21</v>
      </c>
      <c r="G38" s="897">
        <v>2382.54</v>
      </c>
      <c r="H38" s="898">
        <v>0.12995979076148911</v>
      </c>
      <c r="I38" s="897">
        <v>2582.0949731999999</v>
      </c>
      <c r="J38" s="897">
        <v>1986841.4361630001</v>
      </c>
      <c r="K38" s="899">
        <v>11356.5</v>
      </c>
      <c r="L38" s="941"/>
      <c r="M38" s="941"/>
      <c r="N38" s="941"/>
      <c r="O38" s="941"/>
      <c r="P38" s="941"/>
      <c r="Q38" s="941"/>
      <c r="R38" s="941"/>
      <c r="S38" s="941"/>
      <c r="T38" s="941"/>
    </row>
    <row r="39" spans="2:20" s="400" customFormat="1" ht="30.75" customHeight="1" x14ac:dyDescent="0.2">
      <c r="B39" s="1815"/>
      <c r="C39" s="895" t="s">
        <v>355</v>
      </c>
      <c r="D39" s="897">
        <v>27</v>
      </c>
      <c r="E39" s="897">
        <v>1785</v>
      </c>
      <c r="F39" s="897">
        <v>17</v>
      </c>
      <c r="G39" s="897">
        <v>1619.404</v>
      </c>
      <c r="H39" s="898">
        <v>7.7107071806443675E-2</v>
      </c>
      <c r="I39" s="897">
        <v>1577.1351074999998</v>
      </c>
      <c r="J39" s="897">
        <v>2045383.219141</v>
      </c>
      <c r="K39" s="899">
        <v>11691.14</v>
      </c>
      <c r="L39" s="941"/>
      <c r="M39" s="941"/>
      <c r="N39" s="941"/>
      <c r="O39" s="941"/>
      <c r="P39" s="941"/>
      <c r="Q39" s="941"/>
      <c r="R39" s="941"/>
      <c r="S39" s="941"/>
      <c r="T39" s="941"/>
    </row>
    <row r="40" spans="2:20" s="400" customFormat="1" ht="30.75" customHeight="1" x14ac:dyDescent="0.2">
      <c r="B40" s="1815"/>
      <c r="C40" s="895" t="s">
        <v>356</v>
      </c>
      <c r="D40" s="897">
        <v>27</v>
      </c>
      <c r="E40" s="897">
        <v>4896</v>
      </c>
      <c r="F40" s="897">
        <v>22</v>
      </c>
      <c r="G40" s="897">
        <v>24887.065999999999</v>
      </c>
      <c r="H40" s="898">
        <v>6.5334190646824828</v>
      </c>
      <c r="I40" s="897">
        <v>165718.86375639998</v>
      </c>
      <c r="J40" s="897">
        <v>2536479.9367030002</v>
      </c>
      <c r="K40" s="899">
        <v>14498.37</v>
      </c>
      <c r="L40" s="941"/>
      <c r="M40" s="941"/>
      <c r="N40" s="941"/>
      <c r="O40" s="941"/>
      <c r="P40" s="941"/>
      <c r="Q40" s="941"/>
      <c r="R40" s="941"/>
      <c r="S40" s="941"/>
      <c r="T40" s="941"/>
    </row>
    <row r="41" spans="2:20" s="400" customFormat="1" ht="30.75" customHeight="1" thickBot="1" x14ac:dyDescent="0.25">
      <c r="B41" s="1819"/>
      <c r="C41" s="961" t="s">
        <v>357</v>
      </c>
      <c r="D41" s="962">
        <v>27</v>
      </c>
      <c r="E41" s="962">
        <v>4647</v>
      </c>
      <c r="F41" s="962">
        <v>21</v>
      </c>
      <c r="G41" s="962">
        <v>13344.028</v>
      </c>
      <c r="H41" s="963">
        <v>3.9587089560818947</v>
      </c>
      <c r="I41" s="962">
        <v>120665.1209405</v>
      </c>
      <c r="J41" s="962">
        <v>3048092.7564810799</v>
      </c>
      <c r="K41" s="964">
        <v>17493.79</v>
      </c>
      <c r="L41" s="941"/>
      <c r="M41" s="941"/>
      <c r="N41" s="941"/>
      <c r="O41" s="941"/>
      <c r="P41" s="941"/>
      <c r="Q41" s="941"/>
      <c r="R41" s="941"/>
      <c r="S41" s="941"/>
      <c r="T41" s="941"/>
    </row>
    <row r="42" spans="2:20" ht="9" customHeight="1" thickTop="1" x14ac:dyDescent="0.35">
      <c r="B42" s="68"/>
      <c r="C42" s="68"/>
      <c r="D42" s="68"/>
      <c r="E42" s="68"/>
      <c r="F42" s="68"/>
      <c r="G42" s="68"/>
      <c r="H42" s="68"/>
      <c r="I42" s="68"/>
      <c r="J42" s="68"/>
      <c r="K42" s="68"/>
    </row>
    <row r="43" spans="2:20" s="197" customFormat="1" ht="18.75" customHeight="1" x14ac:dyDescent="0.5">
      <c r="B43" s="197" t="s">
        <v>803</v>
      </c>
      <c r="K43" s="197" t="s">
        <v>657</v>
      </c>
    </row>
    <row r="44" spans="2:20" s="197" customFormat="1" ht="18.75" customHeight="1" x14ac:dyDescent="0.5">
      <c r="B44" s="387" t="s">
        <v>659</v>
      </c>
      <c r="K44" s="197" t="s">
        <v>807</v>
      </c>
    </row>
    <row r="45" spans="2:20" s="267" customFormat="1" ht="22.5" x14ac:dyDescent="0.5">
      <c r="B45" s="387" t="s">
        <v>675</v>
      </c>
      <c r="K45" s="197" t="s">
        <v>676</v>
      </c>
    </row>
    <row r="46" spans="2:20" ht="64.5" customHeight="1" x14ac:dyDescent="0.65">
      <c r="B46" s="68"/>
      <c r="G46" s="56"/>
      <c r="H46" s="56"/>
      <c r="I46" s="56"/>
      <c r="J46" s="56"/>
      <c r="K46" s="56"/>
    </row>
    <row r="49" spans="3:10" ht="27.75" x14ac:dyDescent="0.65">
      <c r="C49" s="86"/>
      <c r="D49" s="86"/>
      <c r="E49" s="86"/>
      <c r="F49" s="86"/>
      <c r="G49" s="86"/>
      <c r="H49" s="86"/>
      <c r="I49" s="87"/>
      <c r="J49" s="88"/>
    </row>
    <row r="52" spans="3:10" ht="27.75" x14ac:dyDescent="0.65">
      <c r="I52" s="88"/>
      <c r="J52" s="88"/>
    </row>
  </sheetData>
  <mergeCells count="20">
    <mergeCell ref="B18:B29"/>
    <mergeCell ref="B14:C14"/>
    <mergeCell ref="B30:B41"/>
    <mergeCell ref="B12:C12"/>
    <mergeCell ref="B17:C17"/>
    <mergeCell ref="B13:C13"/>
    <mergeCell ref="B15:C15"/>
    <mergeCell ref="B16:C16"/>
    <mergeCell ref="B3:K3"/>
    <mergeCell ref="B5:K5"/>
    <mergeCell ref="B9:C9"/>
    <mergeCell ref="B10:C11"/>
    <mergeCell ref="I10:I11"/>
    <mergeCell ref="J10:J11"/>
    <mergeCell ref="K10:K11"/>
    <mergeCell ref="H10:H11"/>
    <mergeCell ref="G10:G11"/>
    <mergeCell ref="E10:E11"/>
    <mergeCell ref="F10:F11"/>
    <mergeCell ref="D10:D11"/>
  </mergeCells>
  <printOptions horizontalCentered="1"/>
  <pageMargins left="0.196850393700787" right="0.196850393700787" top="0.39370078740157499" bottom="0.39370078740157499" header="0.511811023622047" footer="0.511811023622047"/>
  <pageSetup paperSize="9" scale="42" orientation="portrait" r:id="rId1"/>
  <headerFooter alignWithMargins="0">
    <oddFooter>&amp;C&amp;"Times New Roman,Regular"&amp;20- 32 -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6:A15"/>
  <sheetViews>
    <sheetView rightToLeft="1" zoomScale="50" zoomScaleNormal="50" workbookViewId="0"/>
  </sheetViews>
  <sheetFormatPr defaultRowHeight="20.100000000000001" customHeight="1" x14ac:dyDescent="0.85"/>
  <cols>
    <col min="1" max="1" width="90.42578125" style="1113" bestFit="1" customWidth="1"/>
    <col min="2" max="16384" width="9.140625" style="30"/>
  </cols>
  <sheetData>
    <row r="6" spans="1:1" ht="19.5" customHeight="1" x14ac:dyDescent="0.85"/>
    <row r="8" spans="1:1" ht="36.75" x14ac:dyDescent="0.85">
      <c r="A8" s="1113" t="s">
        <v>886</v>
      </c>
    </row>
    <row r="9" spans="1:1" ht="18.75" customHeight="1" x14ac:dyDescent="0.85"/>
    <row r="10" spans="1:1" ht="53.25" x14ac:dyDescent="1.1499999999999999">
      <c r="A10" s="1114" t="s">
        <v>887</v>
      </c>
    </row>
    <row r="11" spans="1:1" ht="36.75" x14ac:dyDescent="0.85"/>
    <row r="12" spans="1:1" ht="36.75" x14ac:dyDescent="0.85"/>
    <row r="13" spans="1:1" ht="36.75" x14ac:dyDescent="0.85">
      <c r="A13" s="1113" t="s">
        <v>888</v>
      </c>
    </row>
    <row r="14" spans="1:1" ht="18.75" customHeight="1" x14ac:dyDescent="0.85"/>
    <row r="15" spans="1:1" ht="48" x14ac:dyDescent="1.05">
      <c r="A15" s="1115" t="s">
        <v>889</v>
      </c>
    </row>
  </sheetData>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85"/>
  <sheetViews>
    <sheetView rightToLeft="1" view="pageBreakPreview" zoomScale="50" zoomScaleNormal="50" zoomScaleSheetLayoutView="50" workbookViewId="0"/>
  </sheetViews>
  <sheetFormatPr defaultRowHeight="15" x14ac:dyDescent="0.35"/>
  <cols>
    <col min="1" max="1" width="9.140625" style="39"/>
    <col min="2" max="2" width="58.7109375" style="39" customWidth="1"/>
    <col min="3" max="8" width="15.42578125" style="39" customWidth="1"/>
    <col min="9" max="9" width="72.140625" style="39" customWidth="1"/>
    <col min="10" max="10" width="9.140625" style="39"/>
    <col min="11" max="11" width="14.140625" style="39" bestFit="1" customWidth="1"/>
    <col min="12" max="16384" width="9.140625" style="39"/>
  </cols>
  <sheetData>
    <row r="1" spans="2:22" s="42" customFormat="1" ht="19.5" customHeight="1" x14ac:dyDescent="0.65">
      <c r="C1" s="43"/>
      <c r="D1" s="43"/>
      <c r="E1" s="43"/>
      <c r="F1" s="43"/>
      <c r="G1" s="43"/>
      <c r="H1" s="43"/>
      <c r="I1" s="43"/>
      <c r="J1" s="43"/>
      <c r="K1" s="43"/>
      <c r="L1" s="43"/>
      <c r="M1" s="43"/>
      <c r="N1" s="43"/>
      <c r="O1" s="43"/>
      <c r="P1" s="43"/>
      <c r="Q1" s="43"/>
      <c r="R1" s="43"/>
      <c r="S1" s="43"/>
      <c r="T1" s="43"/>
      <c r="U1" s="43"/>
      <c r="V1" s="43"/>
    </row>
    <row r="2" spans="2:22" s="42" customFormat="1" ht="19.5" customHeight="1" x14ac:dyDescent="0.65">
      <c r="B2" s="43"/>
      <c r="C2" s="43"/>
      <c r="D2" s="43"/>
      <c r="E2" s="43"/>
      <c r="F2" s="43"/>
      <c r="G2" s="43"/>
      <c r="H2" s="43"/>
      <c r="I2" s="43"/>
      <c r="J2" s="43"/>
      <c r="K2" s="43"/>
      <c r="L2" s="43"/>
      <c r="M2" s="43"/>
      <c r="N2" s="43"/>
      <c r="O2" s="43"/>
      <c r="P2" s="43"/>
      <c r="Q2" s="43"/>
      <c r="R2" s="43"/>
      <c r="S2" s="43"/>
      <c r="T2" s="43"/>
      <c r="U2" s="43"/>
    </row>
    <row r="3" spans="2:22" ht="30" customHeight="1" x14ac:dyDescent="0.85">
      <c r="B3" s="1639" t="s">
        <v>1791</v>
      </c>
      <c r="C3" s="1820"/>
      <c r="D3" s="1820"/>
      <c r="E3" s="1820"/>
      <c r="F3" s="1820"/>
      <c r="G3" s="1820"/>
      <c r="H3" s="1820"/>
      <c r="I3" s="1820"/>
    </row>
    <row r="4" spans="2:22" s="5" customFormat="1" ht="12.75" customHeight="1" x14ac:dyDescent="0.85">
      <c r="B4" s="1086"/>
      <c r="C4" s="1086"/>
      <c r="D4" s="1086"/>
      <c r="E4" s="1086"/>
      <c r="F4" s="1086"/>
      <c r="G4" s="1086"/>
      <c r="H4" s="1086"/>
      <c r="I4" s="1086"/>
    </row>
    <row r="5" spans="2:22" ht="30" customHeight="1" x14ac:dyDescent="0.85">
      <c r="B5" s="1639" t="s">
        <v>1792</v>
      </c>
      <c r="C5" s="1639"/>
      <c r="D5" s="1639"/>
      <c r="E5" s="1639"/>
      <c r="F5" s="1639"/>
      <c r="G5" s="1639"/>
      <c r="H5" s="1639"/>
      <c r="I5" s="1639"/>
    </row>
    <row r="6" spans="2:22" ht="19.5" customHeight="1" x14ac:dyDescent="0.65">
      <c r="B6" s="47"/>
      <c r="C6" s="46"/>
      <c r="D6" s="46"/>
      <c r="E6" s="46"/>
      <c r="F6" s="46"/>
      <c r="G6" s="46"/>
      <c r="H6" s="46"/>
    </row>
    <row r="7" spans="2:22" s="11" customFormat="1" ht="22.5" x14ac:dyDescent="0.5">
      <c r="B7" s="1116" t="s">
        <v>758</v>
      </c>
      <c r="C7" s="383"/>
      <c r="D7" s="383"/>
      <c r="E7" s="383"/>
      <c r="F7" s="383"/>
      <c r="G7" s="383"/>
      <c r="H7" s="383"/>
      <c r="I7" s="383" t="s">
        <v>762</v>
      </c>
      <c r="M7" s="1117"/>
    </row>
    <row r="8" spans="2:22" ht="18.75" customHeight="1" thickBot="1" x14ac:dyDescent="0.4"/>
    <row r="9" spans="2:22" s="219" customFormat="1" ht="24.95" customHeight="1" thickTop="1" x14ac:dyDescent="0.7">
      <c r="B9" s="1821" t="s">
        <v>212</v>
      </c>
      <c r="C9" s="1824">
        <v>2016</v>
      </c>
      <c r="D9" s="1824">
        <v>2017</v>
      </c>
      <c r="E9" s="1824">
        <v>2018</v>
      </c>
      <c r="F9" s="1824">
        <v>2019</v>
      </c>
      <c r="G9" s="1824">
        <v>2020</v>
      </c>
      <c r="H9" s="1824">
        <v>2021</v>
      </c>
      <c r="I9" s="1827" t="s">
        <v>211</v>
      </c>
    </row>
    <row r="10" spans="2:22" s="1118" customFormat="1" ht="24.95" customHeight="1" x14ac:dyDescent="0.7">
      <c r="B10" s="1822"/>
      <c r="C10" s="1825"/>
      <c r="D10" s="1825"/>
      <c r="E10" s="1825"/>
      <c r="F10" s="1825"/>
      <c r="G10" s="1825"/>
      <c r="H10" s="1825"/>
      <c r="I10" s="1828"/>
    </row>
    <row r="11" spans="2:22" s="219" customFormat="1" ht="24.95" customHeight="1" x14ac:dyDescent="0.7">
      <c r="B11" s="1823"/>
      <c r="C11" s="1826"/>
      <c r="D11" s="1826"/>
      <c r="E11" s="1826"/>
      <c r="F11" s="1826"/>
      <c r="G11" s="1826"/>
      <c r="H11" s="1826"/>
      <c r="I11" s="1829"/>
    </row>
    <row r="12" spans="2:22" s="219" customFormat="1" ht="15.75" customHeight="1" x14ac:dyDescent="0.7">
      <c r="B12" s="1119"/>
      <c r="C12" s="1120"/>
      <c r="D12" s="1120"/>
      <c r="E12" s="1120"/>
      <c r="F12" s="1120"/>
      <c r="G12" s="1120"/>
      <c r="H12" s="1120"/>
      <c r="I12" s="1121"/>
    </row>
    <row r="13" spans="2:22" s="379" customFormat="1" ht="37.5" customHeight="1" x14ac:dyDescent="0.2">
      <c r="B13" s="401" t="s">
        <v>890</v>
      </c>
      <c r="C13" s="1122">
        <v>253450</v>
      </c>
      <c r="D13" s="1123">
        <v>322489</v>
      </c>
      <c r="E13" s="1123">
        <v>409500</v>
      </c>
      <c r="F13" s="1123">
        <v>563050</v>
      </c>
      <c r="G13" s="1123">
        <v>811990</v>
      </c>
      <c r="H13" s="1123">
        <v>2540000</v>
      </c>
      <c r="I13" s="384" t="s">
        <v>891</v>
      </c>
    </row>
    <row r="14" spans="2:22" s="400" customFormat="1" ht="37.5" customHeight="1" x14ac:dyDescent="0.2">
      <c r="B14" s="1124" t="s">
        <v>892</v>
      </c>
      <c r="C14" s="1125">
        <v>65500</v>
      </c>
      <c r="D14" s="1125">
        <v>71800</v>
      </c>
      <c r="E14" s="1125">
        <v>87000</v>
      </c>
      <c r="F14" s="1125">
        <v>117000</v>
      </c>
      <c r="G14" s="1125">
        <v>175000</v>
      </c>
      <c r="H14" s="1125">
        <v>609000</v>
      </c>
      <c r="I14" s="403" t="s">
        <v>893</v>
      </c>
      <c r="J14" s="379"/>
      <c r="K14" s="379"/>
      <c r="L14" s="379"/>
      <c r="M14" s="379"/>
      <c r="N14" s="379"/>
      <c r="O14" s="379"/>
      <c r="P14" s="379"/>
      <c r="Q14" s="379"/>
      <c r="R14" s="379"/>
      <c r="S14" s="379"/>
    </row>
    <row r="15" spans="2:22" s="400" customFormat="1" ht="37.5" customHeight="1" x14ac:dyDescent="0.2">
      <c r="B15" s="1124" t="s">
        <v>894</v>
      </c>
      <c r="C15" s="1125">
        <v>25000</v>
      </c>
      <c r="D15" s="1125">
        <v>28000</v>
      </c>
      <c r="E15" s="1125">
        <v>33600</v>
      </c>
      <c r="F15" s="1125">
        <v>40000</v>
      </c>
      <c r="G15" s="1125">
        <v>50000</v>
      </c>
      <c r="H15" s="1125">
        <v>75000</v>
      </c>
      <c r="I15" s="403" t="s">
        <v>895</v>
      </c>
      <c r="J15" s="379"/>
      <c r="K15" s="379"/>
      <c r="L15" s="379"/>
      <c r="M15" s="379"/>
      <c r="N15" s="379"/>
      <c r="O15" s="379"/>
      <c r="P15" s="379"/>
      <c r="Q15" s="379"/>
      <c r="R15" s="379"/>
      <c r="S15" s="379"/>
    </row>
    <row r="16" spans="2:22" s="400" customFormat="1" ht="37.5" customHeight="1" x14ac:dyDescent="0.2">
      <c r="B16" s="1124" t="s">
        <v>896</v>
      </c>
      <c r="C16" s="1125">
        <v>14600</v>
      </c>
      <c r="D16" s="1125">
        <v>16180</v>
      </c>
      <c r="E16" s="1125">
        <v>45180</v>
      </c>
      <c r="F16" s="1125">
        <v>51460</v>
      </c>
      <c r="G16" s="1125">
        <v>75958</v>
      </c>
      <c r="H16" s="1125">
        <v>290500</v>
      </c>
      <c r="I16" s="403" t="s">
        <v>897</v>
      </c>
      <c r="J16" s="379"/>
      <c r="K16" s="379"/>
      <c r="L16" s="379"/>
      <c r="M16" s="379"/>
      <c r="N16" s="379"/>
      <c r="O16" s="379"/>
      <c r="P16" s="379"/>
      <c r="Q16" s="379"/>
      <c r="R16" s="379"/>
      <c r="S16" s="379"/>
    </row>
    <row r="17" spans="2:19" s="400" customFormat="1" ht="37.5" customHeight="1" x14ac:dyDescent="0.2">
      <c r="B17" s="1124" t="s">
        <v>898</v>
      </c>
      <c r="C17" s="1125">
        <v>84800</v>
      </c>
      <c r="D17" s="1125">
        <v>85317</v>
      </c>
      <c r="E17" s="1125">
        <v>96605</v>
      </c>
      <c r="F17" s="1125">
        <v>133880</v>
      </c>
      <c r="G17" s="1125">
        <v>209982</v>
      </c>
      <c r="H17" s="1125">
        <v>514500</v>
      </c>
      <c r="I17" s="403" t="s">
        <v>899</v>
      </c>
      <c r="J17" s="379"/>
      <c r="K17" s="379"/>
      <c r="L17" s="379"/>
      <c r="M17" s="379"/>
      <c r="N17" s="379"/>
      <c r="O17" s="379"/>
      <c r="P17" s="379"/>
      <c r="Q17" s="379"/>
      <c r="R17" s="379"/>
      <c r="S17" s="379"/>
    </row>
    <row r="18" spans="2:19" s="400" customFormat="1" ht="37.5" customHeight="1" x14ac:dyDescent="0.2">
      <c r="B18" s="1124" t="s">
        <v>900</v>
      </c>
      <c r="C18" s="1125">
        <v>36050</v>
      </c>
      <c r="D18" s="1125">
        <v>68300</v>
      </c>
      <c r="E18" s="1125">
        <v>81500</v>
      </c>
      <c r="F18" s="1125">
        <v>122000</v>
      </c>
      <c r="G18" s="1125">
        <v>123000</v>
      </c>
      <c r="H18" s="1125">
        <v>535000</v>
      </c>
      <c r="I18" s="403" t="s">
        <v>901</v>
      </c>
      <c r="J18" s="379"/>
      <c r="K18" s="379"/>
      <c r="L18" s="379"/>
      <c r="M18" s="379"/>
      <c r="N18" s="379"/>
      <c r="O18" s="379"/>
      <c r="P18" s="379"/>
      <c r="Q18" s="379"/>
      <c r="R18" s="379"/>
      <c r="S18" s="379"/>
    </row>
    <row r="19" spans="2:19" s="400" customFormat="1" ht="37.5" customHeight="1" x14ac:dyDescent="0.2">
      <c r="B19" s="402" t="s">
        <v>902</v>
      </c>
      <c r="C19" s="1125">
        <v>27500</v>
      </c>
      <c r="D19" s="1125">
        <v>52892</v>
      </c>
      <c r="E19" s="1125">
        <v>65615</v>
      </c>
      <c r="F19" s="1125">
        <v>98710</v>
      </c>
      <c r="G19" s="1125">
        <v>178050</v>
      </c>
      <c r="H19" s="1125">
        <v>516000</v>
      </c>
      <c r="I19" s="403" t="s">
        <v>903</v>
      </c>
      <c r="J19" s="379"/>
      <c r="K19" s="379"/>
      <c r="L19" s="379"/>
      <c r="M19" s="379"/>
      <c r="N19" s="379"/>
      <c r="O19" s="379"/>
      <c r="P19" s="379"/>
      <c r="Q19" s="379"/>
      <c r="R19" s="379"/>
      <c r="S19" s="379"/>
    </row>
    <row r="20" spans="2:19" s="400" customFormat="1" ht="15.75" customHeight="1" x14ac:dyDescent="0.2">
      <c r="B20" s="402"/>
      <c r="C20" s="1125"/>
      <c r="D20" s="1125"/>
      <c r="E20" s="1125"/>
      <c r="F20" s="1125"/>
      <c r="G20" s="1125"/>
      <c r="H20" s="1125"/>
      <c r="I20" s="403"/>
      <c r="J20" s="379"/>
      <c r="K20" s="379"/>
      <c r="L20" s="379"/>
      <c r="M20" s="379"/>
      <c r="N20" s="379"/>
      <c r="O20" s="379"/>
      <c r="P20" s="379"/>
      <c r="Q20" s="379"/>
      <c r="R20" s="379"/>
      <c r="S20" s="379"/>
    </row>
    <row r="21" spans="2:19" s="379" customFormat="1" ht="37.5" customHeight="1" x14ac:dyDescent="0.2">
      <c r="B21" s="1126" t="s">
        <v>904</v>
      </c>
      <c r="C21" s="1123">
        <v>2584</v>
      </c>
      <c r="D21" s="1123">
        <v>5040</v>
      </c>
      <c r="E21" s="1123">
        <v>10940</v>
      </c>
      <c r="F21" s="1123">
        <v>14419.5</v>
      </c>
      <c r="G21" s="1123">
        <v>17900</v>
      </c>
      <c r="H21" s="1123">
        <v>27800</v>
      </c>
      <c r="I21" s="384" t="s">
        <v>905</v>
      </c>
    </row>
    <row r="22" spans="2:19" s="400" customFormat="1" ht="15.75" customHeight="1" x14ac:dyDescent="0.2">
      <c r="B22" s="402"/>
      <c r="C22" s="1125"/>
      <c r="D22" s="1125"/>
      <c r="E22" s="1125"/>
      <c r="F22" s="1125"/>
      <c r="G22" s="1125"/>
      <c r="H22" s="1125"/>
      <c r="I22" s="403"/>
      <c r="J22" s="379"/>
      <c r="K22" s="379"/>
      <c r="L22" s="379"/>
      <c r="M22" s="379"/>
      <c r="N22" s="379"/>
      <c r="O22" s="379"/>
      <c r="P22" s="379"/>
      <c r="Q22" s="379"/>
      <c r="R22" s="379"/>
      <c r="S22" s="379"/>
    </row>
    <row r="23" spans="2:19" s="379" customFormat="1" ht="37.5" customHeight="1" x14ac:dyDescent="0.2">
      <c r="B23" s="1126" t="s">
        <v>906</v>
      </c>
      <c r="C23" s="1122">
        <v>482220</v>
      </c>
      <c r="D23" s="1123">
        <v>774003</v>
      </c>
      <c r="E23" s="1123">
        <v>1119670</v>
      </c>
      <c r="F23" s="1123">
        <v>1304131</v>
      </c>
      <c r="G23" s="1123">
        <v>600984.11499999999</v>
      </c>
      <c r="H23" s="1123">
        <v>939163</v>
      </c>
      <c r="I23" s="384" t="s">
        <v>907</v>
      </c>
    </row>
    <row r="24" spans="2:19" s="400" customFormat="1" ht="37.5" customHeight="1" x14ac:dyDescent="0.2">
      <c r="B24" s="402" t="s">
        <v>908</v>
      </c>
      <c r="C24" s="1127">
        <v>0</v>
      </c>
      <c r="D24" s="1127">
        <v>0</v>
      </c>
      <c r="E24" s="1127">
        <v>0</v>
      </c>
      <c r="F24" s="1127">
        <v>0</v>
      </c>
      <c r="G24" s="1127">
        <v>0</v>
      </c>
      <c r="H24" s="1127">
        <v>0</v>
      </c>
      <c r="I24" s="403" t="s">
        <v>909</v>
      </c>
      <c r="J24" s="379"/>
      <c r="K24" s="379"/>
      <c r="L24" s="379"/>
      <c r="M24" s="379"/>
      <c r="N24" s="379"/>
      <c r="O24" s="379"/>
      <c r="P24" s="379"/>
      <c r="Q24" s="379"/>
      <c r="R24" s="379"/>
      <c r="S24" s="379"/>
    </row>
    <row r="25" spans="2:19" s="400" customFormat="1" ht="37.5" customHeight="1" x14ac:dyDescent="0.2">
      <c r="B25" s="402" t="s">
        <v>910</v>
      </c>
      <c r="C25" s="1128">
        <v>482220</v>
      </c>
      <c r="D25" s="1128">
        <v>774003</v>
      </c>
      <c r="E25" s="1128">
        <v>1119670</v>
      </c>
      <c r="F25" s="1128">
        <v>1304131</v>
      </c>
      <c r="G25" s="1128">
        <v>600984.11499999999</v>
      </c>
      <c r="H25" s="1128">
        <v>939163</v>
      </c>
      <c r="I25" s="403" t="s">
        <v>911</v>
      </c>
      <c r="J25" s="379"/>
      <c r="K25" s="379"/>
      <c r="L25" s="379"/>
      <c r="M25" s="379"/>
      <c r="N25" s="379"/>
      <c r="O25" s="379"/>
      <c r="P25" s="379"/>
      <c r="Q25" s="379"/>
      <c r="R25" s="379"/>
      <c r="S25" s="379"/>
    </row>
    <row r="26" spans="2:19" s="400" customFormat="1" ht="15.75" customHeight="1" x14ac:dyDescent="0.2">
      <c r="B26" s="402"/>
      <c r="C26" s="1125"/>
      <c r="D26" s="1125"/>
      <c r="E26" s="1125"/>
      <c r="F26" s="1125"/>
      <c r="G26" s="1125"/>
      <c r="H26" s="1125"/>
      <c r="I26" s="403"/>
      <c r="J26" s="379"/>
      <c r="K26" s="379"/>
      <c r="L26" s="379"/>
      <c r="M26" s="379"/>
      <c r="N26" s="379"/>
      <c r="O26" s="379"/>
      <c r="P26" s="379"/>
      <c r="Q26" s="379"/>
      <c r="R26" s="379"/>
      <c r="S26" s="379"/>
    </row>
    <row r="27" spans="2:19" s="379" customFormat="1" ht="37.5" customHeight="1" x14ac:dyDescent="0.2">
      <c r="B27" s="1126" t="s">
        <v>912</v>
      </c>
      <c r="C27" s="1122">
        <v>600318.34400000004</v>
      </c>
      <c r="D27" s="1123">
        <v>804143.82699999993</v>
      </c>
      <c r="E27" s="1123">
        <v>837891.45100000012</v>
      </c>
      <c r="F27" s="1123">
        <v>1054820.2889999999</v>
      </c>
      <c r="G27" s="1123">
        <v>1113744.9509999999</v>
      </c>
      <c r="H27" s="1123">
        <v>2509259.1189999999</v>
      </c>
      <c r="I27" s="384" t="s">
        <v>913</v>
      </c>
    </row>
    <row r="28" spans="2:19" s="400" customFormat="1" ht="37.5" customHeight="1" x14ac:dyDescent="0.2">
      <c r="B28" s="402" t="s">
        <v>914</v>
      </c>
      <c r="C28" s="1125">
        <v>420984.53100000002</v>
      </c>
      <c r="D28" s="1125">
        <v>576617.11899999995</v>
      </c>
      <c r="E28" s="1125">
        <v>573840.58100000001</v>
      </c>
      <c r="F28" s="1125">
        <v>758269.91899999999</v>
      </c>
      <c r="G28" s="1125">
        <v>819004.45499999996</v>
      </c>
      <c r="H28" s="1125">
        <v>1996042.085</v>
      </c>
      <c r="I28" s="403" t="s">
        <v>915</v>
      </c>
      <c r="J28" s="379"/>
      <c r="K28" s="379"/>
      <c r="L28" s="379"/>
      <c r="M28" s="379"/>
      <c r="N28" s="379"/>
      <c r="O28" s="379"/>
      <c r="P28" s="379"/>
      <c r="Q28" s="379"/>
      <c r="R28" s="379"/>
      <c r="S28" s="379"/>
    </row>
    <row r="29" spans="2:19" s="400" customFormat="1" ht="37.5" customHeight="1" x14ac:dyDescent="0.2">
      <c r="B29" s="402" t="s">
        <v>916</v>
      </c>
      <c r="C29" s="1125">
        <v>51491.017</v>
      </c>
      <c r="D29" s="1125">
        <v>48957.483999999997</v>
      </c>
      <c r="E29" s="1125">
        <v>49992.587</v>
      </c>
      <c r="F29" s="1125">
        <v>51710.415999999997</v>
      </c>
      <c r="G29" s="1125">
        <v>52547.627</v>
      </c>
      <c r="H29" s="1125">
        <v>55241.034</v>
      </c>
      <c r="I29" s="403" t="s">
        <v>917</v>
      </c>
      <c r="J29" s="379"/>
      <c r="K29" s="379"/>
      <c r="L29" s="379"/>
      <c r="M29" s="379"/>
      <c r="N29" s="379"/>
      <c r="O29" s="379"/>
      <c r="P29" s="379"/>
      <c r="Q29" s="379"/>
      <c r="R29" s="379"/>
      <c r="S29" s="379"/>
    </row>
    <row r="30" spans="2:19" s="400" customFormat="1" ht="37.5" customHeight="1" x14ac:dyDescent="0.2">
      <c r="B30" s="402" t="s">
        <v>918</v>
      </c>
      <c r="C30" s="1125">
        <v>4300</v>
      </c>
      <c r="D30" s="1125">
        <v>3500</v>
      </c>
      <c r="E30" s="1125">
        <v>6700</v>
      </c>
      <c r="F30" s="1125">
        <v>11200</v>
      </c>
      <c r="G30" s="1125">
        <v>20543</v>
      </c>
      <c r="H30" s="1125">
        <v>22237</v>
      </c>
      <c r="I30" s="403" t="s">
        <v>919</v>
      </c>
      <c r="J30" s="379"/>
      <c r="K30" s="379"/>
      <c r="L30" s="379"/>
      <c r="M30" s="379"/>
      <c r="N30" s="379"/>
      <c r="O30" s="379"/>
      <c r="P30" s="379"/>
      <c r="Q30" s="379"/>
      <c r="R30" s="379"/>
      <c r="S30" s="379"/>
    </row>
    <row r="31" spans="2:19" s="400" customFormat="1" ht="37.5" customHeight="1" x14ac:dyDescent="0.2">
      <c r="B31" s="402" t="s">
        <v>920</v>
      </c>
      <c r="C31" s="1125">
        <v>66953.626000000004</v>
      </c>
      <c r="D31" s="1125">
        <v>101516.18700000001</v>
      </c>
      <c r="E31" s="1125">
        <v>119258.283</v>
      </c>
      <c r="F31" s="1125">
        <v>139232.954</v>
      </c>
      <c r="G31" s="1125">
        <v>141649.86900000001</v>
      </c>
      <c r="H31" s="1125">
        <v>355739</v>
      </c>
      <c r="I31" s="403" t="s">
        <v>921</v>
      </c>
      <c r="J31" s="379"/>
      <c r="K31" s="379"/>
      <c r="L31" s="379"/>
      <c r="M31" s="379"/>
      <c r="N31" s="379"/>
      <c r="O31" s="379"/>
      <c r="P31" s="379"/>
      <c r="Q31" s="379"/>
      <c r="R31" s="379"/>
      <c r="S31" s="379"/>
    </row>
    <row r="32" spans="2:19" s="400" customFormat="1" ht="37.5" customHeight="1" x14ac:dyDescent="0.2">
      <c r="B32" s="402" t="s">
        <v>922</v>
      </c>
      <c r="C32" s="1125">
        <v>6589.17</v>
      </c>
      <c r="D32" s="1125">
        <v>8553.0370000000003</v>
      </c>
      <c r="E32" s="1125">
        <v>8100</v>
      </c>
      <c r="F32" s="1125">
        <v>14407</v>
      </c>
      <c r="G32" s="1127">
        <v>0</v>
      </c>
      <c r="H32" s="1127">
        <v>0</v>
      </c>
      <c r="I32" s="403" t="s">
        <v>923</v>
      </c>
      <c r="J32" s="379"/>
      <c r="K32" s="379"/>
      <c r="L32" s="379"/>
      <c r="M32" s="379"/>
      <c r="N32" s="379"/>
      <c r="O32" s="379"/>
      <c r="P32" s="379"/>
      <c r="Q32" s="379"/>
      <c r="R32" s="379"/>
      <c r="S32" s="379"/>
    </row>
    <row r="33" spans="2:19" s="400" customFormat="1" ht="37.5" customHeight="1" x14ac:dyDescent="0.2">
      <c r="B33" s="402" t="s">
        <v>924</v>
      </c>
      <c r="C33" s="1125">
        <v>50000</v>
      </c>
      <c r="D33" s="1125">
        <v>65000</v>
      </c>
      <c r="E33" s="1125">
        <v>80000</v>
      </c>
      <c r="F33" s="1125">
        <v>80000</v>
      </c>
      <c r="G33" s="1125">
        <v>80000</v>
      </c>
      <c r="H33" s="1125">
        <v>80000</v>
      </c>
      <c r="I33" s="403" t="s">
        <v>925</v>
      </c>
      <c r="J33" s="379"/>
      <c r="K33" s="379"/>
      <c r="L33" s="379"/>
      <c r="M33" s="379"/>
      <c r="N33" s="379"/>
      <c r="O33" s="379"/>
      <c r="P33" s="379"/>
      <c r="Q33" s="379"/>
      <c r="R33" s="379"/>
      <c r="S33" s="379"/>
    </row>
    <row r="34" spans="2:19" s="400" customFormat="1" ht="15.75" customHeight="1" x14ac:dyDescent="0.2">
      <c r="B34" s="402"/>
      <c r="C34" s="1125"/>
      <c r="D34" s="1125"/>
      <c r="E34" s="1125"/>
      <c r="F34" s="1125"/>
      <c r="G34" s="1125"/>
      <c r="H34" s="1125"/>
      <c r="I34" s="403"/>
      <c r="J34" s="379"/>
      <c r="K34" s="379"/>
      <c r="L34" s="379"/>
      <c r="M34" s="379"/>
      <c r="N34" s="379"/>
      <c r="O34" s="379"/>
      <c r="P34" s="379"/>
      <c r="Q34" s="379"/>
      <c r="R34" s="379"/>
      <c r="S34" s="379"/>
    </row>
    <row r="35" spans="2:19" s="379" customFormat="1" ht="37.5" customHeight="1" x14ac:dyDescent="0.2">
      <c r="B35" s="1126" t="s">
        <v>926</v>
      </c>
      <c r="C35" s="1122">
        <v>641427.65600000008</v>
      </c>
      <c r="D35" s="1123">
        <v>754324.17299999995</v>
      </c>
      <c r="E35" s="1123">
        <v>808998.549</v>
      </c>
      <c r="F35" s="1123">
        <v>945579.21100000001</v>
      </c>
      <c r="G35" s="1123">
        <v>1455380.9340000001</v>
      </c>
      <c r="H35" s="1123">
        <v>2483777.8810000001</v>
      </c>
      <c r="I35" s="384" t="s">
        <v>927</v>
      </c>
    </row>
    <row r="36" spans="2:19" s="400" customFormat="1" ht="37.5" customHeight="1" x14ac:dyDescent="0.2">
      <c r="B36" s="402" t="s">
        <v>928</v>
      </c>
      <c r="C36" s="1125">
        <v>19694.900000000001</v>
      </c>
      <c r="D36" s="1125">
        <v>12720.2</v>
      </c>
      <c r="E36" s="1125">
        <v>9570.5</v>
      </c>
      <c r="F36" s="1125">
        <v>6246.5069999999996</v>
      </c>
      <c r="G36" s="1125">
        <v>1440.55</v>
      </c>
      <c r="H36" s="1125">
        <v>1052.3499999999999</v>
      </c>
      <c r="I36" s="403" t="s">
        <v>929</v>
      </c>
      <c r="J36" s="379"/>
      <c r="K36" s="379"/>
      <c r="L36" s="379"/>
      <c r="M36" s="379"/>
      <c r="N36" s="379"/>
      <c r="O36" s="379"/>
      <c r="P36" s="379"/>
      <c r="Q36" s="379"/>
      <c r="R36" s="379"/>
      <c r="S36" s="379"/>
    </row>
    <row r="37" spans="2:19" s="400" customFormat="1" ht="37.5" customHeight="1" x14ac:dyDescent="0.2">
      <c r="B37" s="402" t="s">
        <v>1762</v>
      </c>
      <c r="C37" s="1127">
        <v>0</v>
      </c>
      <c r="D37" s="1127">
        <v>0</v>
      </c>
      <c r="E37" s="1127">
        <v>0</v>
      </c>
      <c r="F37" s="1127">
        <v>0</v>
      </c>
      <c r="G37" s="1127">
        <v>0</v>
      </c>
      <c r="H37" s="1125">
        <v>500000</v>
      </c>
      <c r="I37" s="403" t="s">
        <v>1763</v>
      </c>
      <c r="J37" s="379"/>
      <c r="K37" s="379"/>
      <c r="L37" s="379"/>
      <c r="M37" s="379"/>
      <c r="N37" s="379"/>
      <c r="O37" s="379"/>
      <c r="P37" s="379"/>
      <c r="Q37" s="379"/>
      <c r="R37" s="379"/>
      <c r="S37" s="379"/>
    </row>
    <row r="38" spans="2:19" s="400" customFormat="1" ht="37.5" customHeight="1" x14ac:dyDescent="0.2">
      <c r="B38" s="402" t="s">
        <v>930</v>
      </c>
      <c r="C38" s="1125">
        <v>621732.75600000005</v>
      </c>
      <c r="D38" s="1125">
        <v>741603.973</v>
      </c>
      <c r="E38" s="1125">
        <v>799428.049</v>
      </c>
      <c r="F38" s="1125">
        <v>939332.70400000003</v>
      </c>
      <c r="G38" s="1125">
        <v>1453940.3840000001</v>
      </c>
      <c r="H38" s="1125">
        <v>1982725.531</v>
      </c>
      <c r="I38" s="403" t="s">
        <v>931</v>
      </c>
      <c r="J38" s="379"/>
      <c r="K38" s="379"/>
      <c r="L38" s="379"/>
      <c r="M38" s="379"/>
      <c r="N38" s="379"/>
      <c r="O38" s="379"/>
      <c r="P38" s="379"/>
      <c r="Q38" s="379"/>
      <c r="R38" s="379"/>
      <c r="S38" s="379"/>
    </row>
    <row r="39" spans="2:19" s="400" customFormat="1" ht="37.5" customHeight="1" x14ac:dyDescent="0.2">
      <c r="B39" s="402" t="s">
        <v>932</v>
      </c>
      <c r="C39" s="1127">
        <v>0</v>
      </c>
      <c r="D39" s="1127">
        <v>0</v>
      </c>
      <c r="E39" s="1127">
        <v>0</v>
      </c>
      <c r="F39" s="1127">
        <v>0</v>
      </c>
      <c r="G39" s="1127">
        <v>0</v>
      </c>
      <c r="H39" s="1127">
        <v>0</v>
      </c>
      <c r="I39" s="403" t="s">
        <v>933</v>
      </c>
      <c r="J39" s="379"/>
      <c r="K39" s="379"/>
      <c r="L39" s="379"/>
      <c r="M39" s="379"/>
      <c r="N39" s="379"/>
      <c r="O39" s="379"/>
      <c r="P39" s="379"/>
      <c r="Q39" s="379"/>
      <c r="R39" s="379"/>
      <c r="S39" s="379"/>
    </row>
    <row r="40" spans="2:19" s="400" customFormat="1" ht="15.75" customHeight="1" x14ac:dyDescent="0.2">
      <c r="B40" s="402"/>
      <c r="C40" s="1125"/>
      <c r="D40" s="1125"/>
      <c r="E40" s="1125"/>
      <c r="F40" s="1125"/>
      <c r="G40" s="1125"/>
      <c r="H40" s="1125"/>
      <c r="I40" s="403"/>
      <c r="J40" s="379"/>
      <c r="K40" s="379"/>
      <c r="L40" s="379"/>
      <c r="M40" s="379"/>
      <c r="N40" s="379"/>
      <c r="O40" s="379"/>
      <c r="P40" s="379"/>
      <c r="Q40" s="379"/>
      <c r="R40" s="379"/>
      <c r="S40" s="379"/>
    </row>
    <row r="41" spans="2:19" s="379" customFormat="1" ht="37.5" customHeight="1" x14ac:dyDescent="0.2">
      <c r="B41" s="401" t="s">
        <v>934</v>
      </c>
      <c r="C41" s="1122">
        <v>1980000</v>
      </c>
      <c r="D41" s="1123">
        <v>2660000</v>
      </c>
      <c r="E41" s="1123">
        <v>3187000</v>
      </c>
      <c r="F41" s="1123">
        <v>3882000</v>
      </c>
      <c r="G41" s="1123">
        <v>4000000</v>
      </c>
      <c r="H41" s="1123">
        <v>8500000</v>
      </c>
      <c r="I41" s="384" t="s">
        <v>67</v>
      </c>
    </row>
    <row r="42" spans="2:19" s="219" customFormat="1" ht="24.95" customHeight="1" thickBot="1" x14ac:dyDescent="0.75">
      <c r="B42" s="1129"/>
      <c r="C42" s="1130"/>
      <c r="D42" s="1130"/>
      <c r="E42" s="1130"/>
      <c r="F42" s="1130"/>
      <c r="G42" s="1130"/>
      <c r="H42" s="1130"/>
      <c r="I42" s="1131"/>
    </row>
    <row r="43" spans="2:19" ht="9" customHeight="1" thickTop="1" x14ac:dyDescent="0.35">
      <c r="B43" s="1132"/>
      <c r="I43" s="1132"/>
    </row>
    <row r="44" spans="2:19" s="38" customFormat="1" ht="18.75" customHeight="1" x14ac:dyDescent="0.5">
      <c r="B44" s="1133" t="s">
        <v>935</v>
      </c>
      <c r="C44" s="197"/>
      <c r="D44" s="197"/>
      <c r="E44" s="197"/>
      <c r="F44" s="197"/>
      <c r="G44" s="197"/>
      <c r="H44" s="197"/>
      <c r="I44" s="1133" t="s">
        <v>936</v>
      </c>
    </row>
    <row r="45" spans="2:19" s="38" customFormat="1" ht="18.75" customHeight="1" x14ac:dyDescent="0.5">
      <c r="B45" s="1134"/>
    </row>
    <row r="46" spans="2:19" s="11" customFormat="1" ht="21.75" x14ac:dyDescent="0.5">
      <c r="B46" s="1135"/>
    </row>
    <row r="47" spans="2:19" ht="21.75" customHeight="1" x14ac:dyDescent="0.5">
      <c r="B47" s="1132"/>
      <c r="H47" s="11"/>
    </row>
    <row r="48" spans="2:19" x14ac:dyDescent="0.35">
      <c r="B48" s="1132"/>
      <c r="C48" s="1136"/>
      <c r="D48" s="1136"/>
      <c r="E48" s="1136"/>
      <c r="F48" s="1136"/>
      <c r="G48" s="1136"/>
      <c r="H48" s="1136"/>
      <c r="I48" s="1136"/>
    </row>
    <row r="49" spans="2:9" x14ac:dyDescent="0.35">
      <c r="B49" s="1132"/>
      <c r="C49" s="1136"/>
      <c r="D49" s="1136"/>
      <c r="E49" s="1136"/>
      <c r="F49" s="1136"/>
      <c r="G49" s="1136"/>
      <c r="H49" s="1136"/>
      <c r="I49" s="1136"/>
    </row>
    <row r="50" spans="2:9" x14ac:dyDescent="0.35">
      <c r="B50" s="1132"/>
      <c r="C50" s="1136"/>
      <c r="D50" s="1136"/>
      <c r="E50" s="1136"/>
      <c r="F50" s="1136"/>
      <c r="G50" s="1136"/>
      <c r="H50" s="1136"/>
      <c r="I50" s="1136"/>
    </row>
    <row r="51" spans="2:9" x14ac:dyDescent="0.35">
      <c r="B51" s="1132"/>
      <c r="C51" s="1136"/>
      <c r="D51" s="1136"/>
      <c r="E51" s="1136"/>
      <c r="F51" s="1136"/>
      <c r="G51" s="1136"/>
      <c r="H51" s="1136"/>
      <c r="I51" s="1136"/>
    </row>
    <row r="52" spans="2:9" x14ac:dyDescent="0.35">
      <c r="B52" s="1132"/>
      <c r="C52" s="1136"/>
      <c r="D52" s="1136"/>
      <c r="E52" s="1136"/>
      <c r="F52" s="1136"/>
      <c r="G52" s="1136"/>
      <c r="H52" s="1136"/>
      <c r="I52" s="1136"/>
    </row>
    <row r="53" spans="2:9" x14ac:dyDescent="0.35">
      <c r="B53" s="1132"/>
      <c r="C53" s="1136"/>
      <c r="D53" s="1136"/>
      <c r="E53" s="1136"/>
      <c r="F53" s="1136"/>
      <c r="G53" s="1136"/>
      <c r="H53" s="1136"/>
      <c r="I53" s="1136"/>
    </row>
    <row r="54" spans="2:9" x14ac:dyDescent="0.35">
      <c r="B54" s="1132"/>
      <c r="C54" s="1136"/>
      <c r="D54" s="1136"/>
      <c r="E54" s="1136"/>
      <c r="F54" s="1136"/>
      <c r="G54" s="1136"/>
      <c r="H54" s="1136"/>
      <c r="I54" s="1136"/>
    </row>
    <row r="55" spans="2:9" x14ac:dyDescent="0.35">
      <c r="B55" s="1132"/>
      <c r="C55" s="1136"/>
      <c r="D55" s="1136"/>
      <c r="E55" s="1136"/>
      <c r="F55" s="1136"/>
      <c r="G55" s="1136"/>
      <c r="H55" s="1136"/>
      <c r="I55" s="1136"/>
    </row>
    <row r="56" spans="2:9" x14ac:dyDescent="0.35">
      <c r="B56" s="1132"/>
      <c r="C56" s="1136"/>
      <c r="D56" s="1136"/>
      <c r="E56" s="1136"/>
      <c r="F56" s="1136"/>
      <c r="G56" s="1136"/>
      <c r="H56" s="1136"/>
      <c r="I56" s="1136"/>
    </row>
    <row r="57" spans="2:9" x14ac:dyDescent="0.35">
      <c r="B57" s="1132"/>
      <c r="C57" s="1136"/>
      <c r="D57" s="1136"/>
      <c r="E57" s="1136"/>
      <c r="F57" s="1136"/>
      <c r="G57" s="1136"/>
      <c r="H57" s="1136"/>
      <c r="I57" s="1136"/>
    </row>
    <row r="58" spans="2:9" x14ac:dyDescent="0.35">
      <c r="B58" s="1132"/>
      <c r="C58" s="1136"/>
      <c r="D58" s="1136"/>
      <c r="E58" s="1136"/>
      <c r="F58" s="1136"/>
      <c r="G58" s="1136"/>
      <c r="H58" s="1136"/>
      <c r="I58" s="1136"/>
    </row>
    <row r="59" spans="2:9" x14ac:dyDescent="0.35">
      <c r="B59" s="1132"/>
      <c r="C59" s="1136"/>
      <c r="D59" s="1136"/>
      <c r="E59" s="1136"/>
      <c r="F59" s="1136"/>
      <c r="G59" s="1136"/>
      <c r="H59" s="1136"/>
      <c r="I59" s="1136"/>
    </row>
    <row r="60" spans="2:9" x14ac:dyDescent="0.35">
      <c r="B60" s="1132"/>
      <c r="C60" s="1136"/>
      <c r="D60" s="1136"/>
      <c r="E60" s="1136"/>
      <c r="F60" s="1136"/>
      <c r="G60" s="1136"/>
      <c r="H60" s="1136"/>
      <c r="I60" s="1136"/>
    </row>
    <row r="61" spans="2:9" x14ac:dyDescent="0.35">
      <c r="B61" s="1132"/>
      <c r="C61" s="1136"/>
      <c r="D61" s="1136"/>
      <c r="E61" s="1136"/>
      <c r="F61" s="1136"/>
      <c r="G61" s="1136"/>
      <c r="H61" s="1136"/>
      <c r="I61" s="1136"/>
    </row>
    <row r="62" spans="2:9" x14ac:dyDescent="0.35">
      <c r="B62" s="1136"/>
      <c r="C62" s="1136"/>
      <c r="D62" s="1136"/>
      <c r="E62" s="1136"/>
      <c r="F62" s="1136"/>
      <c r="G62" s="1136"/>
      <c r="H62" s="1136"/>
      <c r="I62" s="1136"/>
    </row>
    <row r="63" spans="2:9" x14ac:dyDescent="0.35">
      <c r="B63" s="1136"/>
      <c r="C63" s="1136"/>
      <c r="D63" s="1136"/>
      <c r="E63" s="1136"/>
      <c r="F63" s="1136"/>
      <c r="G63" s="1136"/>
      <c r="H63" s="1136"/>
      <c r="I63" s="1136"/>
    </row>
    <row r="64" spans="2:9" x14ac:dyDescent="0.35">
      <c r="B64" s="1136"/>
      <c r="C64" s="1136"/>
      <c r="D64" s="1136"/>
      <c r="E64" s="1136"/>
      <c r="F64" s="1136"/>
      <c r="G64" s="1136"/>
      <c r="H64" s="1136"/>
      <c r="I64" s="1136"/>
    </row>
    <row r="65" spans="2:9" x14ac:dyDescent="0.35">
      <c r="B65" s="1136"/>
      <c r="C65" s="1136"/>
      <c r="D65" s="1136"/>
      <c r="E65" s="1136"/>
      <c r="F65" s="1136"/>
      <c r="G65" s="1136"/>
      <c r="H65" s="1136"/>
      <c r="I65" s="1136"/>
    </row>
    <row r="66" spans="2:9" x14ac:dyDescent="0.35">
      <c r="B66" s="1136"/>
      <c r="C66" s="1136"/>
      <c r="D66" s="1136"/>
      <c r="E66" s="1136"/>
      <c r="F66" s="1136"/>
      <c r="G66" s="1136"/>
      <c r="H66" s="1136"/>
      <c r="I66" s="1136"/>
    </row>
    <row r="67" spans="2:9" x14ac:dyDescent="0.35">
      <c r="B67" s="1136"/>
      <c r="C67" s="1136"/>
      <c r="D67" s="1136"/>
      <c r="E67" s="1136"/>
      <c r="F67" s="1136"/>
      <c r="G67" s="1136"/>
      <c r="H67" s="1136"/>
      <c r="I67" s="1136"/>
    </row>
    <row r="68" spans="2:9" x14ac:dyDescent="0.35">
      <c r="B68" s="1136"/>
    </row>
    <row r="69" spans="2:9" x14ac:dyDescent="0.35">
      <c r="B69" s="1136"/>
    </row>
    <row r="70" spans="2:9" x14ac:dyDescent="0.35">
      <c r="B70" s="1136"/>
    </row>
    <row r="71" spans="2:9" x14ac:dyDescent="0.35">
      <c r="B71" s="1136"/>
    </row>
    <row r="72" spans="2:9" x14ac:dyDescent="0.35">
      <c r="B72" s="1136"/>
    </row>
    <row r="73" spans="2:9" x14ac:dyDescent="0.35">
      <c r="B73" s="1136"/>
    </row>
    <row r="74" spans="2:9" x14ac:dyDescent="0.35">
      <c r="B74" s="1136"/>
    </row>
    <row r="75" spans="2:9" x14ac:dyDescent="0.35">
      <c r="B75" s="1136"/>
    </row>
    <row r="76" spans="2:9" x14ac:dyDescent="0.35">
      <c r="B76" s="1136"/>
    </row>
    <row r="77" spans="2:9" x14ac:dyDescent="0.35">
      <c r="B77" s="1136"/>
    </row>
    <row r="78" spans="2:9" x14ac:dyDescent="0.35">
      <c r="B78" s="1136"/>
    </row>
    <row r="79" spans="2:9" x14ac:dyDescent="0.35">
      <c r="B79" s="1136"/>
    </row>
    <row r="80" spans="2:9" x14ac:dyDescent="0.35">
      <c r="B80" s="1136"/>
    </row>
    <row r="81" spans="2:2" x14ac:dyDescent="0.35">
      <c r="B81" s="1136"/>
    </row>
    <row r="82" spans="2:2" x14ac:dyDescent="0.35">
      <c r="B82" s="1136"/>
    </row>
    <row r="83" spans="2:2" x14ac:dyDescent="0.35">
      <c r="B83" s="1136"/>
    </row>
    <row r="84" spans="2:2" x14ac:dyDescent="0.35">
      <c r="B84" s="1136"/>
    </row>
    <row r="85" spans="2:2" x14ac:dyDescent="0.35">
      <c r="B85" s="1136"/>
    </row>
  </sheetData>
  <mergeCells count="10">
    <mergeCell ref="B3:I3"/>
    <mergeCell ref="B5:I5"/>
    <mergeCell ref="B9:B11"/>
    <mergeCell ref="C9:C11"/>
    <mergeCell ref="D9:D11"/>
    <mergeCell ref="E9:E11"/>
    <mergeCell ref="F9:F11"/>
    <mergeCell ref="G9:G11"/>
    <mergeCell ref="H9:H11"/>
    <mergeCell ref="I9:I11"/>
  </mergeCells>
  <printOptions horizontalCentered="1"/>
  <pageMargins left="0.196850393700787" right="0.196850393700787" top="0.59055118110236204" bottom="0.59055118110236204" header="0.511811023622047" footer="0.511811023622047"/>
  <pageSetup paperSize="9" scale="41" orientation="portrait" r:id="rId1"/>
  <headerFooter alignWithMargins="0">
    <oddFooter>&amp;C&amp;"Times New Roman,Regular"&amp;20- 35 -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72"/>
  <sheetViews>
    <sheetView rightToLeft="1" view="pageBreakPreview" zoomScale="50" zoomScaleNormal="50" zoomScaleSheetLayoutView="50" workbookViewId="0"/>
  </sheetViews>
  <sheetFormatPr defaultRowHeight="15" x14ac:dyDescent="0.35"/>
  <cols>
    <col min="1" max="1" width="6.5703125" style="39" customWidth="1"/>
    <col min="2" max="2" width="55.7109375" style="39" customWidth="1"/>
    <col min="3" max="8" width="14.7109375" style="39" customWidth="1"/>
    <col min="9" max="9" width="65" style="39" customWidth="1"/>
    <col min="10" max="10" width="19.85546875" style="39" bestFit="1" customWidth="1"/>
    <col min="11" max="12" width="9.140625" style="39"/>
    <col min="13" max="13" width="13" style="39" bestFit="1" customWidth="1"/>
    <col min="14" max="14" width="9.140625" style="39"/>
    <col min="15" max="15" width="13" style="39" bestFit="1" customWidth="1"/>
    <col min="16" max="16" width="9.140625" style="39"/>
    <col min="17" max="18" width="15" style="39" bestFit="1" customWidth="1"/>
    <col min="19" max="16384" width="9.140625" style="39"/>
  </cols>
  <sheetData>
    <row r="1" spans="2:22" s="42" customFormat="1" ht="19.5" customHeight="1" x14ac:dyDescent="0.65">
      <c r="C1" s="43"/>
      <c r="D1" s="43"/>
      <c r="E1" s="43"/>
      <c r="F1" s="43"/>
      <c r="G1" s="43"/>
      <c r="H1" s="43"/>
      <c r="I1" s="43"/>
      <c r="J1" s="43"/>
      <c r="K1" s="43"/>
      <c r="L1" s="43"/>
      <c r="M1" s="43"/>
      <c r="N1" s="43"/>
      <c r="O1" s="43"/>
      <c r="P1" s="43"/>
      <c r="Q1" s="43"/>
      <c r="R1" s="43"/>
      <c r="S1" s="43"/>
      <c r="T1" s="43"/>
      <c r="U1" s="43"/>
      <c r="V1" s="43"/>
    </row>
    <row r="2" spans="2:22" s="42" customFormat="1" ht="19.5" customHeight="1" x14ac:dyDescent="0.65">
      <c r="B2" s="43"/>
      <c r="C2" s="43"/>
      <c r="D2" s="43"/>
      <c r="E2" s="43"/>
      <c r="F2" s="43"/>
      <c r="G2" s="43"/>
      <c r="H2" s="43"/>
      <c r="I2" s="43"/>
      <c r="J2" s="43"/>
      <c r="K2" s="43"/>
      <c r="L2" s="43"/>
      <c r="M2" s="43"/>
      <c r="N2" s="43"/>
      <c r="O2" s="43"/>
      <c r="P2" s="43"/>
      <c r="Q2" s="43"/>
      <c r="R2" s="43"/>
      <c r="S2" s="43"/>
      <c r="T2" s="43"/>
      <c r="U2" s="43"/>
    </row>
    <row r="3" spans="2:22" ht="36.75" x14ac:dyDescent="0.85">
      <c r="B3" s="1639" t="s">
        <v>1793</v>
      </c>
      <c r="C3" s="1820"/>
      <c r="D3" s="1820"/>
      <c r="E3" s="1820"/>
      <c r="F3" s="1820"/>
      <c r="G3" s="1820"/>
      <c r="H3" s="1820"/>
      <c r="I3" s="1820"/>
    </row>
    <row r="4" spans="2:22" s="5" customFormat="1" ht="12.75" customHeight="1" x14ac:dyDescent="0.85">
      <c r="B4" s="1086"/>
      <c r="C4" s="1086"/>
      <c r="D4" s="1086"/>
      <c r="E4" s="1086"/>
      <c r="F4" s="1086"/>
      <c r="G4" s="1086"/>
      <c r="H4" s="1086"/>
      <c r="I4" s="1086"/>
    </row>
    <row r="5" spans="2:22" ht="36.75" x14ac:dyDescent="0.85">
      <c r="B5" s="1639" t="s">
        <v>1794</v>
      </c>
      <c r="C5" s="1820"/>
      <c r="D5" s="1820"/>
      <c r="E5" s="1820"/>
      <c r="F5" s="1820"/>
      <c r="G5" s="1820"/>
      <c r="H5" s="1820"/>
      <c r="I5" s="1820"/>
    </row>
    <row r="6" spans="2:22" ht="19.5" customHeight="1" x14ac:dyDescent="0.65">
      <c r="B6" s="47"/>
      <c r="C6" s="46"/>
      <c r="D6" s="46"/>
      <c r="E6" s="46"/>
      <c r="F6" s="46"/>
      <c r="G6" s="46"/>
      <c r="H6" s="46"/>
    </row>
    <row r="7" spans="2:22" s="11" customFormat="1" ht="22.5" x14ac:dyDescent="0.5">
      <c r="B7" s="1116" t="s">
        <v>758</v>
      </c>
      <c r="C7" s="383"/>
      <c r="D7" s="383"/>
      <c r="E7" s="383"/>
      <c r="F7" s="383"/>
      <c r="G7" s="383"/>
      <c r="H7" s="383"/>
      <c r="I7" s="383" t="s">
        <v>762</v>
      </c>
      <c r="M7" s="1117"/>
    </row>
    <row r="8" spans="2:22" ht="18.75" customHeight="1" thickBot="1" x14ac:dyDescent="0.55000000000000004">
      <c r="B8" s="380"/>
      <c r="C8" s="380"/>
      <c r="D8" s="380"/>
      <c r="E8" s="380"/>
      <c r="F8" s="380"/>
      <c r="G8" s="380"/>
      <c r="H8" s="380"/>
      <c r="I8" s="380"/>
    </row>
    <row r="9" spans="2:22" s="372" customFormat="1" ht="24.95" customHeight="1" thickTop="1" x14ac:dyDescent="0.7">
      <c r="B9" s="1779" t="s">
        <v>212</v>
      </c>
      <c r="C9" s="1824">
        <v>2016</v>
      </c>
      <c r="D9" s="1824">
        <v>2017</v>
      </c>
      <c r="E9" s="1824">
        <v>2018</v>
      </c>
      <c r="F9" s="1824">
        <v>2019</v>
      </c>
      <c r="G9" s="1824">
        <v>2020</v>
      </c>
      <c r="H9" s="1824">
        <v>2021</v>
      </c>
      <c r="I9" s="1776" t="s">
        <v>211</v>
      </c>
    </row>
    <row r="10" spans="2:22" s="1137" customFormat="1" ht="24.95" customHeight="1" x14ac:dyDescent="0.7">
      <c r="B10" s="1780"/>
      <c r="C10" s="1825"/>
      <c r="D10" s="1825"/>
      <c r="E10" s="1825"/>
      <c r="F10" s="1825"/>
      <c r="G10" s="1825"/>
      <c r="H10" s="1825"/>
      <c r="I10" s="1777"/>
    </row>
    <row r="11" spans="2:22" s="372" customFormat="1" ht="24.95" customHeight="1" x14ac:dyDescent="0.7">
      <c r="B11" s="1781"/>
      <c r="C11" s="1826"/>
      <c r="D11" s="1826"/>
      <c r="E11" s="1826"/>
      <c r="F11" s="1826"/>
      <c r="G11" s="1826"/>
      <c r="H11" s="1826"/>
      <c r="I11" s="1778"/>
    </row>
    <row r="12" spans="2:22" s="372" customFormat="1" ht="15" customHeight="1" x14ac:dyDescent="0.7">
      <c r="B12" s="1138"/>
      <c r="C12" s="1139"/>
      <c r="D12" s="1139"/>
      <c r="E12" s="1139"/>
      <c r="F12" s="1139"/>
      <c r="G12" s="1139"/>
      <c r="H12" s="1139"/>
      <c r="I12" s="1140"/>
    </row>
    <row r="13" spans="2:22" s="372" customFormat="1" ht="24.75" customHeight="1" x14ac:dyDescent="0.7">
      <c r="B13" s="1138" t="s">
        <v>937</v>
      </c>
      <c r="C13" s="1139"/>
      <c r="D13" s="1139"/>
      <c r="E13" s="1139"/>
      <c r="F13" s="1139"/>
      <c r="G13" s="1139"/>
      <c r="H13" s="1139"/>
      <c r="I13" s="1141" t="s">
        <v>938</v>
      </c>
    </row>
    <row r="14" spans="2:22" s="372" customFormat="1" ht="15" customHeight="1" x14ac:dyDescent="0.7">
      <c r="B14" s="1142"/>
      <c r="C14" s="1143"/>
      <c r="D14" s="1143"/>
      <c r="E14" s="1143"/>
      <c r="F14" s="1143"/>
      <c r="G14" s="1143"/>
      <c r="H14" s="1143"/>
      <c r="I14" s="1140"/>
    </row>
    <row r="15" spans="2:22" s="370" customFormat="1" ht="24.75" customHeight="1" x14ac:dyDescent="0.2">
      <c r="B15" s="1126" t="s">
        <v>939</v>
      </c>
      <c r="C15" s="221">
        <v>1214826.425</v>
      </c>
      <c r="D15" s="221">
        <v>1478250.52</v>
      </c>
      <c r="E15" s="221">
        <v>1642192.2150000001</v>
      </c>
      <c r="F15" s="222">
        <v>1973876.13</v>
      </c>
      <c r="G15" s="222">
        <v>2308433.8600000003</v>
      </c>
      <c r="H15" s="222">
        <v>3463374.94</v>
      </c>
      <c r="I15" s="1144" t="s">
        <v>940</v>
      </c>
      <c r="J15" s="1145"/>
      <c r="K15" s="1145"/>
      <c r="L15" s="1145"/>
      <c r="M15" s="1145"/>
      <c r="N15" s="1145"/>
      <c r="O15" s="1145"/>
      <c r="P15" s="1145"/>
      <c r="Q15" s="1145"/>
      <c r="R15" s="1145"/>
      <c r="S15" s="1145"/>
    </row>
    <row r="16" spans="2:22" s="371" customFormat="1" ht="24.95" customHeight="1" x14ac:dyDescent="0.2">
      <c r="B16" s="402" t="s">
        <v>941</v>
      </c>
      <c r="C16" s="194">
        <v>17372.205000000002</v>
      </c>
      <c r="D16" s="194">
        <v>23177.79</v>
      </c>
      <c r="E16" s="194">
        <v>20059.014999999999</v>
      </c>
      <c r="F16" s="194">
        <v>24842.080000000002</v>
      </c>
      <c r="G16" s="194">
        <v>27096.29</v>
      </c>
      <c r="H16" s="194">
        <v>40852.54</v>
      </c>
      <c r="I16" s="1146" t="s">
        <v>942</v>
      </c>
      <c r="J16" s="1145"/>
      <c r="K16" s="1145"/>
      <c r="L16" s="1145"/>
      <c r="M16" s="1145"/>
      <c r="N16" s="1145"/>
      <c r="O16" s="1145"/>
      <c r="P16" s="1145"/>
      <c r="Q16" s="1145"/>
      <c r="R16" s="1145"/>
      <c r="S16" s="1145"/>
    </row>
    <row r="17" spans="2:19" s="371" customFormat="1" ht="24.95" customHeight="1" x14ac:dyDescent="0.2">
      <c r="B17" s="402" t="s">
        <v>943</v>
      </c>
      <c r="C17" s="194">
        <v>224138.88500000001</v>
      </c>
      <c r="D17" s="194">
        <v>261618.39499999999</v>
      </c>
      <c r="E17" s="194">
        <v>282762.38</v>
      </c>
      <c r="F17" s="194">
        <v>328075.435</v>
      </c>
      <c r="G17" s="194">
        <v>346365.88500000001</v>
      </c>
      <c r="H17" s="194">
        <v>503611.72</v>
      </c>
      <c r="I17" s="1146" t="s">
        <v>944</v>
      </c>
      <c r="J17" s="1145"/>
      <c r="K17" s="1145"/>
      <c r="L17" s="1145"/>
      <c r="M17" s="1145"/>
      <c r="N17" s="1145"/>
      <c r="O17" s="1145"/>
      <c r="P17" s="1145"/>
      <c r="Q17" s="1145"/>
      <c r="R17" s="1145"/>
      <c r="S17" s="1145"/>
    </row>
    <row r="18" spans="2:19" s="371" customFormat="1" ht="24.95" customHeight="1" x14ac:dyDescent="0.2">
      <c r="B18" s="402" t="s">
        <v>945</v>
      </c>
      <c r="C18" s="194">
        <v>405714.74</v>
      </c>
      <c r="D18" s="194">
        <v>585185.80000000005</v>
      </c>
      <c r="E18" s="194">
        <v>89607.85</v>
      </c>
      <c r="F18" s="194">
        <v>113511.85</v>
      </c>
      <c r="G18" s="194">
        <v>111478.1</v>
      </c>
      <c r="H18" s="194">
        <v>181521.25</v>
      </c>
      <c r="I18" s="1146" t="s">
        <v>946</v>
      </c>
      <c r="J18" s="1145"/>
      <c r="K18" s="1145"/>
      <c r="L18" s="1145"/>
      <c r="M18" s="1145"/>
      <c r="N18" s="1145"/>
      <c r="O18" s="1145"/>
      <c r="P18" s="1145"/>
      <c r="Q18" s="1145"/>
      <c r="R18" s="1145"/>
      <c r="S18" s="1145"/>
    </row>
    <row r="19" spans="2:19" s="371" customFormat="1" ht="24.95" customHeight="1" x14ac:dyDescent="0.2">
      <c r="B19" s="402" t="s">
        <v>947</v>
      </c>
      <c r="C19" s="194">
        <v>26566.25</v>
      </c>
      <c r="D19" s="194">
        <v>35559.26</v>
      </c>
      <c r="E19" s="194">
        <v>46991.15</v>
      </c>
      <c r="F19" s="194">
        <v>53783.125</v>
      </c>
      <c r="G19" s="194">
        <v>53223.360000000001</v>
      </c>
      <c r="H19" s="194">
        <v>114685.91499999999</v>
      </c>
      <c r="I19" s="1146" t="s">
        <v>948</v>
      </c>
      <c r="J19" s="1145"/>
      <c r="K19" s="1145"/>
      <c r="L19" s="1145"/>
      <c r="M19" s="1145"/>
      <c r="N19" s="1145"/>
      <c r="O19" s="1145"/>
      <c r="P19" s="1145"/>
      <c r="Q19" s="1145"/>
      <c r="R19" s="1145"/>
      <c r="S19" s="1145"/>
    </row>
    <row r="20" spans="2:19" s="371" customFormat="1" ht="24.95" customHeight="1" x14ac:dyDescent="0.2">
      <c r="B20" s="402" t="s">
        <v>949</v>
      </c>
      <c r="C20" s="194">
        <v>60653.324999999997</v>
      </c>
      <c r="D20" s="194">
        <v>85224.44</v>
      </c>
      <c r="E20" s="194">
        <v>100695.11</v>
      </c>
      <c r="F20" s="194">
        <v>124989.44500000001</v>
      </c>
      <c r="G20" s="194">
        <v>136852.74</v>
      </c>
      <c r="H20" s="194">
        <v>217490.10500000001</v>
      </c>
      <c r="I20" s="1146" t="s">
        <v>950</v>
      </c>
      <c r="J20" s="1145"/>
      <c r="K20" s="1145"/>
      <c r="L20" s="1145"/>
      <c r="M20" s="1145"/>
      <c r="N20" s="1145"/>
      <c r="O20" s="1145"/>
      <c r="P20" s="1145"/>
      <c r="Q20" s="1145"/>
      <c r="R20" s="1145"/>
      <c r="S20" s="1145"/>
    </row>
    <row r="21" spans="2:19" s="371" customFormat="1" ht="24.95" customHeight="1" x14ac:dyDescent="0.2">
      <c r="B21" s="402" t="s">
        <v>951</v>
      </c>
      <c r="C21" s="194">
        <v>142746.86499999999</v>
      </c>
      <c r="D21" s="194">
        <v>169820.465</v>
      </c>
      <c r="E21" s="194">
        <v>193542.26500000001</v>
      </c>
      <c r="F21" s="194">
        <v>224181.69500000001</v>
      </c>
      <c r="G21" s="194">
        <v>222581.05</v>
      </c>
      <c r="H21" s="194">
        <v>298857.03999999998</v>
      </c>
      <c r="I21" s="1146" t="s">
        <v>952</v>
      </c>
      <c r="J21" s="1145"/>
      <c r="K21" s="1145"/>
      <c r="L21" s="1145"/>
      <c r="M21" s="1145"/>
      <c r="N21" s="1145"/>
      <c r="O21" s="1145"/>
      <c r="P21" s="1145"/>
      <c r="Q21" s="1145"/>
      <c r="R21" s="1145"/>
      <c r="S21" s="1145"/>
    </row>
    <row r="22" spans="2:19" s="371" customFormat="1" ht="24.95" customHeight="1" x14ac:dyDescent="0.2">
      <c r="B22" s="402" t="s">
        <v>953</v>
      </c>
      <c r="C22" s="194">
        <v>3998.7049999999999</v>
      </c>
      <c r="D22" s="194">
        <v>5497.0450000000001</v>
      </c>
      <c r="E22" s="194">
        <v>7193.51</v>
      </c>
      <c r="F22" s="194">
        <v>9175.32</v>
      </c>
      <c r="G22" s="194">
        <v>10437.535</v>
      </c>
      <c r="H22" s="194">
        <v>15862.24</v>
      </c>
      <c r="I22" s="1146" t="s">
        <v>954</v>
      </c>
      <c r="J22" s="1145"/>
      <c r="K22" s="1145"/>
      <c r="L22" s="1145"/>
      <c r="M22" s="1145"/>
      <c r="N22" s="1145"/>
      <c r="O22" s="1145"/>
      <c r="P22" s="1145"/>
      <c r="Q22" s="1145"/>
      <c r="R22" s="1145"/>
      <c r="S22" s="1145"/>
    </row>
    <row r="23" spans="2:19" s="371" customFormat="1" ht="24.95" customHeight="1" x14ac:dyDescent="0.2">
      <c r="B23" s="402" t="s">
        <v>955</v>
      </c>
      <c r="C23" s="194">
        <v>55225.415000000001</v>
      </c>
      <c r="D23" s="194">
        <v>82274.104999999996</v>
      </c>
      <c r="E23" s="194">
        <v>96136.524999999994</v>
      </c>
      <c r="F23" s="194">
        <v>123258.215</v>
      </c>
      <c r="G23" s="194">
        <v>150222.41500000001</v>
      </c>
      <c r="H23" s="194">
        <v>211303.38</v>
      </c>
      <c r="I23" s="1146" t="s">
        <v>956</v>
      </c>
      <c r="J23" s="1145"/>
      <c r="K23" s="1145"/>
      <c r="L23" s="1145"/>
      <c r="M23" s="1145"/>
      <c r="N23" s="1145"/>
      <c r="O23" s="1145"/>
      <c r="P23" s="1145"/>
      <c r="Q23" s="1145"/>
      <c r="R23" s="1145"/>
      <c r="S23" s="1145"/>
    </row>
    <row r="24" spans="2:19" s="371" customFormat="1" ht="24.95" customHeight="1" x14ac:dyDescent="0.2">
      <c r="B24" s="402" t="s">
        <v>957</v>
      </c>
      <c r="C24" s="194">
        <v>278410.03499999997</v>
      </c>
      <c r="D24" s="194">
        <v>229893.22</v>
      </c>
      <c r="E24" s="194">
        <v>805204.41</v>
      </c>
      <c r="F24" s="194">
        <v>972058.96499999997</v>
      </c>
      <c r="G24" s="194">
        <v>1250176.4850000001</v>
      </c>
      <c r="H24" s="194">
        <v>1879190.75</v>
      </c>
      <c r="I24" s="1146" t="s">
        <v>958</v>
      </c>
      <c r="J24" s="1145"/>
      <c r="K24" s="1145"/>
      <c r="L24" s="1145"/>
      <c r="M24" s="1145"/>
      <c r="N24" s="1145"/>
      <c r="O24" s="1145"/>
      <c r="P24" s="1145"/>
      <c r="Q24" s="1145"/>
      <c r="R24" s="1145"/>
      <c r="S24" s="1145"/>
    </row>
    <row r="25" spans="2:19" s="371" customFormat="1" ht="15" customHeight="1" x14ac:dyDescent="0.2">
      <c r="B25" s="1147"/>
      <c r="C25" s="194"/>
      <c r="D25" s="194"/>
      <c r="E25" s="194"/>
      <c r="F25" s="194"/>
      <c r="G25" s="194"/>
      <c r="H25" s="194"/>
      <c r="I25" s="1148"/>
      <c r="J25" s="1145"/>
      <c r="K25" s="1145"/>
      <c r="L25" s="1145"/>
      <c r="M25" s="1145"/>
      <c r="N25" s="1145"/>
      <c r="O25" s="1145"/>
      <c r="P25" s="1145"/>
      <c r="Q25" s="1145"/>
      <c r="R25" s="1145"/>
      <c r="S25" s="1145"/>
    </row>
    <row r="26" spans="2:19" s="370" customFormat="1" ht="24.95" customHeight="1" x14ac:dyDescent="0.2">
      <c r="B26" s="1126" t="s">
        <v>959</v>
      </c>
      <c r="C26" s="222">
        <v>38425.21</v>
      </c>
      <c r="D26" s="222">
        <v>58791.224999999999</v>
      </c>
      <c r="E26" s="222">
        <v>71297.695000000007</v>
      </c>
      <c r="F26" s="222">
        <v>91621.404999999999</v>
      </c>
      <c r="G26" s="222">
        <v>90549.61</v>
      </c>
      <c r="H26" s="222">
        <v>156606.76500000001</v>
      </c>
      <c r="I26" s="1144" t="s">
        <v>960</v>
      </c>
      <c r="J26" s="1145"/>
      <c r="K26" s="1145"/>
      <c r="L26" s="1145"/>
      <c r="M26" s="1145"/>
      <c r="N26" s="1145"/>
      <c r="O26" s="1145"/>
      <c r="P26" s="1145"/>
      <c r="Q26" s="1145"/>
      <c r="R26" s="1145"/>
      <c r="S26" s="1145"/>
    </row>
    <row r="27" spans="2:19" s="371" customFormat="1" ht="15" customHeight="1" x14ac:dyDescent="0.2">
      <c r="B27" s="1147"/>
      <c r="C27" s="194"/>
      <c r="D27" s="194"/>
      <c r="E27" s="194"/>
      <c r="F27" s="194"/>
      <c r="G27" s="194"/>
      <c r="H27" s="194"/>
      <c r="I27" s="1148"/>
      <c r="J27" s="1145"/>
      <c r="K27" s="1145"/>
      <c r="L27" s="1145"/>
      <c r="M27" s="1145"/>
      <c r="N27" s="1145"/>
      <c r="O27" s="1145"/>
      <c r="P27" s="1145"/>
      <c r="Q27" s="1145"/>
      <c r="R27" s="1145"/>
      <c r="S27" s="1145"/>
    </row>
    <row r="28" spans="2:19" s="370" customFormat="1" ht="24.95" customHeight="1" x14ac:dyDescent="0.2">
      <c r="B28" s="1126" t="s">
        <v>961</v>
      </c>
      <c r="C28" s="222">
        <v>14310.33</v>
      </c>
      <c r="D28" s="222">
        <v>23805.685000000001</v>
      </c>
      <c r="E28" s="222">
        <v>26795.924999999999</v>
      </c>
      <c r="F28" s="222">
        <v>38612.74</v>
      </c>
      <c r="G28" s="222">
        <v>29193.81</v>
      </c>
      <c r="H28" s="222">
        <v>37677.89</v>
      </c>
      <c r="I28" s="1144" t="s">
        <v>962</v>
      </c>
      <c r="J28" s="1145"/>
      <c r="K28" s="1145"/>
      <c r="L28" s="1145"/>
      <c r="M28" s="1145"/>
      <c r="N28" s="1145"/>
      <c r="O28" s="1145"/>
      <c r="P28" s="1145"/>
      <c r="Q28" s="1145"/>
      <c r="R28" s="1145"/>
      <c r="S28" s="1145"/>
    </row>
    <row r="29" spans="2:19" s="371" customFormat="1" ht="15" customHeight="1" x14ac:dyDescent="0.2">
      <c r="B29" s="1147"/>
      <c r="C29" s="194"/>
      <c r="D29" s="194"/>
      <c r="E29" s="194"/>
      <c r="F29" s="194"/>
      <c r="G29" s="194"/>
      <c r="H29" s="194"/>
      <c r="I29" s="1148"/>
      <c r="J29" s="1145"/>
      <c r="K29" s="1145"/>
      <c r="L29" s="1145"/>
      <c r="M29" s="1145"/>
      <c r="N29" s="1145"/>
      <c r="O29" s="1145"/>
      <c r="P29" s="1145"/>
      <c r="Q29" s="1145"/>
      <c r="R29" s="1145"/>
      <c r="S29" s="1145"/>
    </row>
    <row r="30" spans="2:19" s="370" customFormat="1" ht="24.95" customHeight="1" x14ac:dyDescent="0.2">
      <c r="B30" s="1126" t="s">
        <v>963</v>
      </c>
      <c r="C30" s="222">
        <v>14196.695</v>
      </c>
      <c r="D30" s="222">
        <v>21858.834999999999</v>
      </c>
      <c r="E30" s="222">
        <v>22681.83</v>
      </c>
      <c r="F30" s="222">
        <v>36104.39</v>
      </c>
      <c r="G30" s="222">
        <v>30939.38</v>
      </c>
      <c r="H30" s="222">
        <v>55974.574999999997</v>
      </c>
      <c r="I30" s="1144" t="s">
        <v>964</v>
      </c>
      <c r="J30" s="1145"/>
      <c r="K30" s="1145"/>
      <c r="L30" s="1145"/>
      <c r="M30" s="1145"/>
      <c r="N30" s="1145"/>
      <c r="O30" s="1145"/>
      <c r="P30" s="1145"/>
      <c r="Q30" s="1145"/>
      <c r="R30" s="1145"/>
      <c r="S30" s="1145"/>
    </row>
    <row r="31" spans="2:19" s="371" customFormat="1" ht="15" customHeight="1" x14ac:dyDescent="0.2">
      <c r="B31" s="1147"/>
      <c r="C31" s="194"/>
      <c r="D31" s="194"/>
      <c r="E31" s="194"/>
      <c r="F31" s="194"/>
      <c r="G31" s="194"/>
      <c r="H31" s="194"/>
      <c r="I31" s="1148"/>
      <c r="J31" s="1145"/>
      <c r="K31" s="1145"/>
      <c r="L31" s="1145"/>
      <c r="M31" s="1145"/>
      <c r="N31" s="1145"/>
      <c r="O31" s="1145"/>
      <c r="P31" s="1145"/>
      <c r="Q31" s="1145"/>
      <c r="R31" s="1145"/>
      <c r="S31" s="1145"/>
    </row>
    <row r="32" spans="2:19" s="370" customFormat="1" ht="24.95" customHeight="1" x14ac:dyDescent="0.2">
      <c r="B32" s="1126" t="s">
        <v>965</v>
      </c>
      <c r="C32" s="222">
        <v>37448.705000000002</v>
      </c>
      <c r="D32" s="222">
        <v>55913.52</v>
      </c>
      <c r="E32" s="222">
        <v>64388.995000000003</v>
      </c>
      <c r="F32" s="222">
        <v>123139.675</v>
      </c>
      <c r="G32" s="222">
        <v>81668.320000000007</v>
      </c>
      <c r="H32" s="222">
        <v>187635.93</v>
      </c>
      <c r="I32" s="1144" t="s">
        <v>966</v>
      </c>
      <c r="J32" s="1145"/>
      <c r="K32" s="1145"/>
      <c r="L32" s="1145"/>
      <c r="M32" s="1145"/>
      <c r="N32" s="1145"/>
      <c r="O32" s="1145"/>
      <c r="P32" s="1145"/>
      <c r="Q32" s="1145"/>
      <c r="R32" s="1145"/>
      <c r="S32" s="1145"/>
    </row>
    <row r="33" spans="2:19" s="371" customFormat="1" ht="15" customHeight="1" x14ac:dyDescent="0.2">
      <c r="B33" s="1147"/>
      <c r="C33" s="194"/>
      <c r="D33" s="194"/>
      <c r="E33" s="194"/>
      <c r="F33" s="194"/>
      <c r="G33" s="194"/>
      <c r="H33" s="194"/>
      <c r="I33" s="1148"/>
      <c r="J33" s="1145"/>
      <c r="K33" s="1145"/>
      <c r="L33" s="1145"/>
      <c r="M33" s="1145"/>
      <c r="N33" s="1145"/>
      <c r="O33" s="1145"/>
      <c r="P33" s="1145"/>
      <c r="Q33" s="1145"/>
      <c r="R33" s="1145"/>
      <c r="S33" s="1145"/>
    </row>
    <row r="34" spans="2:19" s="370" customFormat="1" ht="24.95" customHeight="1" x14ac:dyDescent="0.2">
      <c r="B34" s="1126" t="s">
        <v>967</v>
      </c>
      <c r="C34" s="222">
        <v>9208.6450000000004</v>
      </c>
      <c r="D34" s="222">
        <v>14628.254999999999</v>
      </c>
      <c r="E34" s="222">
        <v>16885.685000000001</v>
      </c>
      <c r="F34" s="222">
        <v>20108.009999999998</v>
      </c>
      <c r="G34" s="222">
        <v>9631.35</v>
      </c>
      <c r="H34" s="222">
        <v>15046.11</v>
      </c>
      <c r="I34" s="1144" t="s">
        <v>148</v>
      </c>
      <c r="J34" s="1145"/>
      <c r="K34" s="1145"/>
      <c r="L34" s="1145"/>
      <c r="M34" s="1145"/>
      <c r="N34" s="1145"/>
      <c r="O34" s="1145"/>
      <c r="P34" s="1145"/>
      <c r="Q34" s="1145"/>
      <c r="R34" s="1145"/>
      <c r="S34" s="1145"/>
    </row>
    <row r="35" spans="2:19" s="371" customFormat="1" ht="15" customHeight="1" x14ac:dyDescent="0.2">
      <c r="B35" s="1147"/>
      <c r="C35" s="194"/>
      <c r="D35" s="194"/>
      <c r="E35" s="194"/>
      <c r="F35" s="194"/>
      <c r="G35" s="194"/>
      <c r="H35" s="194"/>
      <c r="I35" s="1148"/>
      <c r="J35" s="1145"/>
      <c r="K35" s="1145"/>
      <c r="L35" s="1145"/>
      <c r="M35" s="1145"/>
      <c r="N35" s="1145"/>
      <c r="O35" s="1145"/>
      <c r="P35" s="1145"/>
      <c r="Q35" s="1145"/>
      <c r="R35" s="1145"/>
      <c r="S35" s="1145"/>
    </row>
    <row r="36" spans="2:19" s="370" customFormat="1" ht="24.95" customHeight="1" x14ac:dyDescent="0.2">
      <c r="B36" s="1126" t="s">
        <v>968</v>
      </c>
      <c r="C36" s="222">
        <v>6188.21</v>
      </c>
      <c r="D36" s="222">
        <v>17587.365000000002</v>
      </c>
      <c r="E36" s="222">
        <v>7714.9</v>
      </c>
      <c r="F36" s="222">
        <v>14644.165999999999</v>
      </c>
      <c r="G36" s="222">
        <v>12377.815000000001</v>
      </c>
      <c r="H36" s="222">
        <v>28847.174999999999</v>
      </c>
      <c r="I36" s="1144" t="s">
        <v>969</v>
      </c>
      <c r="J36" s="1145"/>
      <c r="K36" s="1145"/>
      <c r="L36" s="1145"/>
      <c r="M36" s="1145"/>
      <c r="N36" s="1145"/>
      <c r="O36" s="1145"/>
      <c r="P36" s="1145"/>
      <c r="Q36" s="1145"/>
      <c r="R36" s="1145"/>
      <c r="S36" s="1145"/>
    </row>
    <row r="37" spans="2:19" s="371" customFormat="1" ht="15" customHeight="1" x14ac:dyDescent="0.2">
      <c r="B37" s="1147"/>
      <c r="C37" s="194"/>
      <c r="D37" s="194"/>
      <c r="E37" s="194"/>
      <c r="F37" s="194"/>
      <c r="G37" s="194"/>
      <c r="H37" s="194"/>
      <c r="I37" s="1148"/>
      <c r="J37" s="1145"/>
      <c r="K37" s="1145"/>
      <c r="L37" s="1145"/>
      <c r="M37" s="1145"/>
      <c r="N37" s="1145"/>
      <c r="O37" s="1145"/>
      <c r="P37" s="1145"/>
      <c r="Q37" s="1145"/>
      <c r="R37" s="1145"/>
      <c r="S37" s="1145"/>
    </row>
    <row r="38" spans="2:19" s="370" customFormat="1" ht="24.95" customHeight="1" x14ac:dyDescent="0.2">
      <c r="B38" s="1126" t="s">
        <v>970</v>
      </c>
      <c r="C38" s="222">
        <v>18984.41</v>
      </c>
      <c r="D38" s="222">
        <v>29634.985000000001</v>
      </c>
      <c r="E38" s="222">
        <v>36171.404999999999</v>
      </c>
      <c r="F38" s="222">
        <v>54483.105000000003</v>
      </c>
      <c r="G38" s="222">
        <v>51854.264999999999</v>
      </c>
      <c r="H38" s="222">
        <v>83855.274999999994</v>
      </c>
      <c r="I38" s="1144" t="s">
        <v>971</v>
      </c>
      <c r="J38" s="1145"/>
      <c r="K38" s="1145"/>
      <c r="L38" s="1145"/>
      <c r="M38" s="1145"/>
      <c r="N38" s="1145"/>
      <c r="O38" s="1145"/>
      <c r="P38" s="1145"/>
      <c r="Q38" s="1145"/>
      <c r="R38" s="1145"/>
      <c r="S38" s="1145"/>
    </row>
    <row r="39" spans="2:19" s="371" customFormat="1" ht="15" customHeight="1" x14ac:dyDescent="0.2">
      <c r="B39" s="1147"/>
      <c r="C39" s="194"/>
      <c r="D39" s="194"/>
      <c r="E39" s="194"/>
      <c r="F39" s="194"/>
      <c r="G39" s="194"/>
      <c r="H39" s="194"/>
      <c r="I39" s="1148"/>
      <c r="J39" s="1145"/>
      <c r="K39" s="1145"/>
      <c r="L39" s="1145"/>
      <c r="M39" s="1145"/>
      <c r="N39" s="1145"/>
      <c r="O39" s="1145"/>
      <c r="P39" s="1145"/>
      <c r="Q39" s="1145"/>
      <c r="R39" s="1145"/>
      <c r="S39" s="1145"/>
    </row>
    <row r="40" spans="2:19" s="370" customFormat="1" ht="24.95" customHeight="1" x14ac:dyDescent="0.2">
      <c r="B40" s="1126" t="s">
        <v>972</v>
      </c>
      <c r="C40" s="222">
        <v>8927.1</v>
      </c>
      <c r="D40" s="222">
        <v>18586.5</v>
      </c>
      <c r="E40" s="222">
        <v>28597.5</v>
      </c>
      <c r="F40" s="222">
        <v>39271</v>
      </c>
      <c r="G40" s="222">
        <v>33280.5</v>
      </c>
      <c r="H40" s="222">
        <v>38261.199999999997</v>
      </c>
      <c r="I40" s="1144" t="s">
        <v>973</v>
      </c>
      <c r="J40" s="1145"/>
      <c r="K40" s="1145"/>
      <c r="L40" s="1145"/>
      <c r="M40" s="1145"/>
      <c r="N40" s="1145"/>
      <c r="O40" s="1145"/>
      <c r="P40" s="1145"/>
      <c r="Q40" s="1145"/>
      <c r="R40" s="1145"/>
      <c r="S40" s="1145"/>
    </row>
    <row r="41" spans="2:19" s="371" customFormat="1" ht="15" customHeight="1" x14ac:dyDescent="0.2">
      <c r="B41" s="1147"/>
      <c r="C41" s="194"/>
      <c r="D41" s="194"/>
      <c r="E41" s="194"/>
      <c r="F41" s="194"/>
      <c r="G41" s="194"/>
      <c r="H41" s="194"/>
      <c r="I41" s="1148"/>
      <c r="J41" s="1145"/>
      <c r="K41" s="1145"/>
      <c r="L41" s="1145"/>
      <c r="M41" s="1145"/>
      <c r="N41" s="1145"/>
      <c r="O41" s="1145"/>
      <c r="P41" s="1145"/>
      <c r="Q41" s="1145"/>
      <c r="R41" s="1145"/>
      <c r="S41" s="1145"/>
    </row>
    <row r="42" spans="2:19" s="370" customFormat="1" ht="24.95" customHeight="1" x14ac:dyDescent="0.2">
      <c r="B42" s="1126" t="s">
        <v>974</v>
      </c>
      <c r="C42" s="222">
        <v>617484.27</v>
      </c>
      <c r="D42" s="222">
        <v>940943.11</v>
      </c>
      <c r="E42" s="222">
        <v>1270273.8500000001</v>
      </c>
      <c r="F42" s="222">
        <v>1490139.379</v>
      </c>
      <c r="G42" s="222">
        <v>1352071.09</v>
      </c>
      <c r="H42" s="222">
        <v>4432720.1399999997</v>
      </c>
      <c r="I42" s="1144" t="s">
        <v>975</v>
      </c>
      <c r="J42" s="1145"/>
      <c r="K42" s="1145"/>
      <c r="L42" s="1145"/>
      <c r="M42" s="1145"/>
      <c r="N42" s="1145"/>
      <c r="O42" s="1145"/>
      <c r="P42" s="1145"/>
      <c r="Q42" s="1145"/>
      <c r="R42" s="1145"/>
      <c r="S42" s="1145"/>
    </row>
    <row r="43" spans="2:19" s="371" customFormat="1" ht="15" customHeight="1" x14ac:dyDescent="0.2">
      <c r="B43" s="1147"/>
      <c r="C43" s="194"/>
      <c r="D43" s="194"/>
      <c r="E43" s="194"/>
      <c r="F43" s="194"/>
      <c r="G43" s="194"/>
      <c r="H43" s="194"/>
      <c r="I43" s="1148"/>
      <c r="J43" s="1145"/>
      <c r="K43" s="1145"/>
      <c r="L43" s="1145"/>
      <c r="M43" s="1145"/>
      <c r="N43" s="1145"/>
      <c r="O43" s="1145"/>
      <c r="P43" s="1145"/>
      <c r="Q43" s="1145"/>
      <c r="R43" s="1145"/>
      <c r="S43" s="1145"/>
    </row>
    <row r="44" spans="2:19" s="371" customFormat="1" ht="24.95" customHeight="1" x14ac:dyDescent="0.2">
      <c r="B44" s="401" t="s">
        <v>934</v>
      </c>
      <c r="C44" s="221">
        <v>1980000.0000000002</v>
      </c>
      <c r="D44" s="221">
        <v>2660000</v>
      </c>
      <c r="E44" s="221">
        <v>3187000.0000000005</v>
      </c>
      <c r="F44" s="222">
        <v>3882000</v>
      </c>
      <c r="G44" s="222">
        <v>4000000</v>
      </c>
      <c r="H44" s="222">
        <v>8500000</v>
      </c>
      <c r="I44" s="1144" t="s">
        <v>67</v>
      </c>
      <c r="J44" s="1145"/>
      <c r="K44" s="1145"/>
      <c r="L44" s="1145"/>
      <c r="M44" s="1145"/>
      <c r="N44" s="1145"/>
      <c r="O44" s="1145"/>
      <c r="P44" s="1145"/>
      <c r="Q44" s="1145"/>
      <c r="R44" s="1145"/>
      <c r="S44" s="1145"/>
    </row>
    <row r="45" spans="2:19" s="370" customFormat="1" ht="24.95" customHeight="1" thickBot="1" x14ac:dyDescent="0.25">
      <c r="B45" s="401"/>
      <c r="C45" s="222"/>
      <c r="D45" s="222"/>
      <c r="E45" s="222"/>
      <c r="F45" s="222"/>
      <c r="G45" s="222"/>
      <c r="H45" s="222"/>
      <c r="I45" s="1144"/>
      <c r="J45" s="1145"/>
      <c r="K45" s="1145"/>
      <c r="L45" s="1145"/>
      <c r="M45" s="1145"/>
      <c r="N45" s="1145"/>
      <c r="O45" s="1145"/>
      <c r="P45" s="1145"/>
      <c r="Q45" s="1145"/>
      <c r="R45" s="1145"/>
      <c r="S45" s="1145"/>
    </row>
    <row r="46" spans="2:19" s="371" customFormat="1" ht="15" customHeight="1" thickTop="1" x14ac:dyDescent="0.2">
      <c r="B46" s="1149"/>
      <c r="C46" s="1150"/>
      <c r="D46" s="1150"/>
      <c r="E46" s="1150"/>
      <c r="F46" s="1150"/>
      <c r="G46" s="1150"/>
      <c r="H46" s="1150"/>
      <c r="I46" s="1151"/>
      <c r="J46" s="1145"/>
      <c r="K46" s="1145"/>
      <c r="L46" s="1145"/>
      <c r="M46" s="1145"/>
      <c r="N46" s="1145"/>
      <c r="O46" s="1145"/>
      <c r="P46" s="1145"/>
      <c r="Q46" s="1145"/>
      <c r="R46" s="1145"/>
      <c r="S46" s="1145"/>
    </row>
    <row r="47" spans="2:19" s="371" customFormat="1" ht="24.75" customHeight="1" x14ac:dyDescent="0.2">
      <c r="B47" s="1147" t="s">
        <v>976</v>
      </c>
      <c r="C47" s="194"/>
      <c r="D47" s="194"/>
      <c r="E47" s="194"/>
      <c r="F47" s="194"/>
      <c r="G47" s="194"/>
      <c r="H47" s="194"/>
      <c r="I47" s="409" t="s">
        <v>977</v>
      </c>
      <c r="J47" s="1145"/>
      <c r="K47" s="1145"/>
      <c r="L47" s="1145"/>
      <c r="M47" s="1145"/>
      <c r="N47" s="1145"/>
      <c r="O47" s="1145"/>
      <c r="P47" s="1145"/>
      <c r="Q47" s="1145"/>
      <c r="R47" s="1145"/>
      <c r="S47" s="1145"/>
    </row>
    <row r="48" spans="2:19" s="371" customFormat="1" ht="15" customHeight="1" x14ac:dyDescent="0.2">
      <c r="B48" s="1147"/>
      <c r="C48" s="194"/>
      <c r="D48" s="194"/>
      <c r="E48" s="194"/>
      <c r="F48" s="194"/>
      <c r="G48" s="194"/>
      <c r="H48" s="194"/>
      <c r="I48" s="1148"/>
      <c r="J48" s="1145"/>
      <c r="K48" s="1145"/>
      <c r="L48" s="1145"/>
      <c r="M48" s="1145"/>
      <c r="N48" s="1145"/>
      <c r="O48" s="1145"/>
      <c r="P48" s="1145"/>
      <c r="Q48" s="1145"/>
      <c r="R48" s="1145"/>
      <c r="S48" s="1145"/>
    </row>
    <row r="49" spans="2:31" s="370" customFormat="1" ht="24.95" customHeight="1" x14ac:dyDescent="0.2">
      <c r="B49" s="401" t="s">
        <v>978</v>
      </c>
      <c r="C49" s="221">
        <v>1233485.085</v>
      </c>
      <c r="D49" s="221">
        <v>1803545.88</v>
      </c>
      <c r="E49" s="221">
        <v>1608325.48</v>
      </c>
      <c r="F49" s="222">
        <v>1863363.2949999999</v>
      </c>
      <c r="G49" s="222">
        <v>1504556.7599999998</v>
      </c>
      <c r="H49" s="222">
        <v>5215613.71</v>
      </c>
      <c r="I49" s="1144" t="s">
        <v>979</v>
      </c>
      <c r="J49" s="1145"/>
      <c r="K49" s="1145"/>
      <c r="L49" s="1145"/>
      <c r="M49" s="1145"/>
      <c r="N49" s="1145"/>
      <c r="O49" s="1145"/>
      <c r="P49" s="1145"/>
      <c r="Q49" s="1145"/>
      <c r="R49" s="1145"/>
      <c r="S49" s="1145"/>
      <c r="T49" s="1145"/>
      <c r="U49" s="1145"/>
      <c r="V49" s="1145"/>
      <c r="W49" s="1145"/>
      <c r="X49" s="1145"/>
      <c r="Y49" s="1145"/>
      <c r="Z49" s="1145"/>
      <c r="AA49" s="1145"/>
      <c r="AB49" s="1145"/>
      <c r="AC49" s="1145"/>
      <c r="AD49" s="1145"/>
      <c r="AE49" s="1145"/>
    </row>
    <row r="50" spans="2:31" s="371" customFormat="1" ht="24.95" customHeight="1" x14ac:dyDescent="0.2">
      <c r="B50" s="402" t="s">
        <v>980</v>
      </c>
      <c r="C50" s="194">
        <v>487483.69500000001</v>
      </c>
      <c r="D50" s="194">
        <v>601171</v>
      </c>
      <c r="E50" s="194">
        <v>1298183.03</v>
      </c>
      <c r="F50" s="194">
        <v>1487834.37</v>
      </c>
      <c r="G50" s="194">
        <v>685271.71</v>
      </c>
      <c r="H50" s="194">
        <v>1018227.6850000001</v>
      </c>
      <c r="I50" s="1146" t="s">
        <v>981</v>
      </c>
      <c r="J50" s="1145"/>
      <c r="K50" s="1145"/>
      <c r="L50" s="1145"/>
      <c r="M50" s="1145"/>
      <c r="N50" s="1145"/>
      <c r="O50" s="1145"/>
      <c r="P50" s="1145"/>
      <c r="Q50" s="1145"/>
      <c r="R50" s="1145"/>
      <c r="S50" s="1145"/>
      <c r="T50" s="1145"/>
      <c r="U50" s="1145"/>
      <c r="V50" s="1145"/>
      <c r="W50" s="1145"/>
      <c r="X50" s="1145"/>
      <c r="Y50" s="1145"/>
      <c r="Z50" s="1145"/>
      <c r="AA50" s="1145"/>
      <c r="AB50" s="1145"/>
      <c r="AC50" s="1145"/>
      <c r="AD50" s="1145"/>
      <c r="AE50" s="1145"/>
    </row>
    <row r="51" spans="2:31" s="371" customFormat="1" ht="24.95" customHeight="1" x14ac:dyDescent="0.2">
      <c r="B51" s="402" t="s">
        <v>982</v>
      </c>
      <c r="C51" s="194">
        <v>121303.65</v>
      </c>
      <c r="D51" s="194">
        <v>176441.9</v>
      </c>
      <c r="E51" s="194">
        <v>214149.245</v>
      </c>
      <c r="F51" s="194">
        <v>272978.90999999997</v>
      </c>
      <c r="G51" s="194">
        <v>336822.2</v>
      </c>
      <c r="H51" s="194">
        <v>519336.22499999998</v>
      </c>
      <c r="I51" s="1146" t="s">
        <v>983</v>
      </c>
      <c r="J51" s="1145"/>
      <c r="K51" s="1145"/>
      <c r="L51" s="1145"/>
      <c r="M51" s="1145"/>
      <c r="N51" s="1145"/>
      <c r="O51" s="1145"/>
      <c r="P51" s="1145"/>
      <c r="Q51" s="1145"/>
      <c r="R51" s="1145"/>
      <c r="S51" s="1145"/>
      <c r="T51" s="1145"/>
      <c r="U51" s="1145"/>
      <c r="V51" s="1145"/>
      <c r="W51" s="1145"/>
      <c r="X51" s="1145"/>
      <c r="Y51" s="1145"/>
      <c r="Z51" s="1145"/>
      <c r="AA51" s="1145"/>
      <c r="AB51" s="1145"/>
      <c r="AC51" s="1145"/>
      <c r="AD51" s="1145"/>
      <c r="AE51" s="1145"/>
    </row>
    <row r="52" spans="2:31" s="371" customFormat="1" ht="24.95" customHeight="1" x14ac:dyDescent="0.2">
      <c r="B52" s="402" t="s">
        <v>984</v>
      </c>
      <c r="C52" s="194">
        <v>270203.74</v>
      </c>
      <c r="D52" s="194">
        <v>510232.98</v>
      </c>
      <c r="E52" s="194">
        <v>93848.205000000002</v>
      </c>
      <c r="F52" s="194">
        <v>99850.014999999999</v>
      </c>
      <c r="G52" s="194">
        <v>479062.85</v>
      </c>
      <c r="H52" s="194">
        <v>3673799.8</v>
      </c>
      <c r="I52" s="1146" t="s">
        <v>985</v>
      </c>
      <c r="J52" s="1145"/>
      <c r="K52" s="1145"/>
      <c r="L52" s="1145"/>
      <c r="M52" s="1145"/>
      <c r="N52" s="1145"/>
      <c r="O52" s="1145"/>
      <c r="P52" s="1145"/>
      <c r="Q52" s="1145"/>
      <c r="R52" s="1145"/>
      <c r="S52" s="1145"/>
      <c r="T52" s="1145"/>
      <c r="U52" s="1145"/>
      <c r="V52" s="1145"/>
      <c r="W52" s="1145"/>
      <c r="X52" s="1145"/>
      <c r="Y52" s="1145"/>
      <c r="Z52" s="1145"/>
      <c r="AA52" s="1145"/>
      <c r="AB52" s="1145"/>
      <c r="AC52" s="1145"/>
      <c r="AD52" s="1145"/>
      <c r="AE52" s="1145"/>
    </row>
    <row r="53" spans="2:31" s="371" customFormat="1" ht="24.95" customHeight="1" x14ac:dyDescent="0.2">
      <c r="B53" s="402" t="s">
        <v>974</v>
      </c>
      <c r="C53" s="194">
        <v>354494</v>
      </c>
      <c r="D53" s="194">
        <v>515700</v>
      </c>
      <c r="E53" s="194">
        <v>2145</v>
      </c>
      <c r="F53" s="194">
        <v>2700</v>
      </c>
      <c r="G53" s="194">
        <v>3400</v>
      </c>
      <c r="H53" s="194">
        <v>4250</v>
      </c>
      <c r="I53" s="1146" t="s">
        <v>975</v>
      </c>
      <c r="J53" s="1145"/>
      <c r="K53" s="1145"/>
      <c r="L53" s="1145"/>
      <c r="M53" s="1145"/>
      <c r="N53" s="1145"/>
      <c r="O53" s="1145"/>
      <c r="P53" s="1145"/>
      <c r="Q53" s="1145"/>
      <c r="R53" s="1145"/>
      <c r="S53" s="1145"/>
      <c r="T53" s="1145"/>
      <c r="U53" s="1145"/>
      <c r="V53" s="1145"/>
      <c r="W53" s="1145"/>
      <c r="X53" s="1145"/>
      <c r="Y53" s="1145"/>
      <c r="Z53" s="1145"/>
      <c r="AA53" s="1145"/>
      <c r="AB53" s="1145"/>
      <c r="AC53" s="1145"/>
      <c r="AD53" s="1145"/>
      <c r="AE53" s="1145"/>
    </row>
    <row r="54" spans="2:31" s="371" customFormat="1" ht="15" customHeight="1" x14ac:dyDescent="0.2">
      <c r="B54" s="1147"/>
      <c r="C54" s="194"/>
      <c r="D54" s="194"/>
      <c r="E54" s="194"/>
      <c r="F54" s="194"/>
      <c r="G54" s="194"/>
      <c r="H54" s="194"/>
      <c r="I54" s="1148"/>
      <c r="J54" s="1145"/>
      <c r="K54" s="1145"/>
      <c r="L54" s="1145"/>
      <c r="M54" s="1145"/>
      <c r="N54" s="1145"/>
      <c r="O54" s="1145"/>
      <c r="P54" s="1145"/>
      <c r="Q54" s="1145"/>
      <c r="R54" s="1145"/>
      <c r="S54" s="1145"/>
      <c r="T54" s="1145"/>
      <c r="U54" s="1145"/>
      <c r="V54" s="1145"/>
      <c r="W54" s="1145"/>
      <c r="X54" s="1145"/>
      <c r="Y54" s="1145"/>
      <c r="Z54" s="1145"/>
      <c r="AA54" s="1145"/>
      <c r="AB54" s="1145"/>
      <c r="AC54" s="1145"/>
      <c r="AD54" s="1145"/>
      <c r="AE54" s="1145"/>
    </row>
    <row r="55" spans="2:31" s="370" customFormat="1" ht="24.95" customHeight="1" x14ac:dyDescent="0.2">
      <c r="B55" s="401" t="s">
        <v>986</v>
      </c>
      <c r="C55" s="221">
        <v>510000</v>
      </c>
      <c r="D55" s="221">
        <v>678000</v>
      </c>
      <c r="E55" s="221">
        <v>825000</v>
      </c>
      <c r="F55" s="222">
        <v>1100000</v>
      </c>
      <c r="G55" s="222">
        <v>1300000</v>
      </c>
      <c r="H55" s="222">
        <v>1500000</v>
      </c>
      <c r="I55" s="1144" t="s">
        <v>987</v>
      </c>
      <c r="J55" s="1145"/>
      <c r="K55" s="1145"/>
      <c r="L55" s="1145"/>
      <c r="M55" s="1145"/>
      <c r="N55" s="1145"/>
      <c r="O55" s="1145"/>
      <c r="P55" s="1145"/>
      <c r="Q55" s="1145"/>
      <c r="R55" s="1145"/>
      <c r="S55" s="1145"/>
      <c r="T55" s="1145"/>
      <c r="U55" s="1145"/>
      <c r="V55" s="1145"/>
      <c r="W55" s="1145"/>
      <c r="X55" s="1145"/>
      <c r="Y55" s="1145"/>
      <c r="Z55" s="1145"/>
      <c r="AA55" s="1145"/>
      <c r="AB55" s="1145"/>
      <c r="AC55" s="1145"/>
      <c r="AD55" s="1145"/>
      <c r="AE55" s="1145"/>
    </row>
    <row r="56" spans="2:31" s="371" customFormat="1" ht="24.95" customHeight="1" x14ac:dyDescent="0.2">
      <c r="B56" s="402" t="s">
        <v>988</v>
      </c>
      <c r="C56" s="194">
        <v>490305.1</v>
      </c>
      <c r="D56" s="194">
        <v>665279.80000000005</v>
      </c>
      <c r="E56" s="194">
        <v>815429.5</v>
      </c>
      <c r="F56" s="194">
        <v>1093753.4950000001</v>
      </c>
      <c r="G56" s="194">
        <v>1298559.1499999999</v>
      </c>
      <c r="H56" s="194">
        <v>1498947.65</v>
      </c>
      <c r="I56" s="1146" t="s">
        <v>989</v>
      </c>
      <c r="J56" s="1145"/>
      <c r="K56" s="1145"/>
      <c r="L56" s="1145"/>
      <c r="M56" s="1145"/>
      <c r="N56" s="1145"/>
      <c r="O56" s="1145"/>
      <c r="P56" s="1145"/>
      <c r="Q56" s="1145"/>
      <c r="R56" s="1145"/>
      <c r="S56" s="1145"/>
      <c r="T56" s="1145"/>
      <c r="U56" s="1145"/>
      <c r="V56" s="1145"/>
      <c r="W56" s="1145"/>
      <c r="X56" s="1145"/>
      <c r="Y56" s="1145"/>
      <c r="Z56" s="1145"/>
      <c r="AA56" s="1145"/>
      <c r="AB56" s="1145"/>
      <c r="AC56" s="1145"/>
      <c r="AD56" s="1145"/>
      <c r="AE56" s="1145"/>
    </row>
    <row r="57" spans="2:31" s="371" customFormat="1" ht="24.95" customHeight="1" x14ac:dyDescent="0.2">
      <c r="B57" s="402" t="s">
        <v>990</v>
      </c>
      <c r="C57" s="194">
        <v>19694.900000000001</v>
      </c>
      <c r="D57" s="194">
        <v>12720.2</v>
      </c>
      <c r="E57" s="194">
        <v>9570.5</v>
      </c>
      <c r="F57" s="194">
        <v>6246.5050000000001</v>
      </c>
      <c r="G57" s="194">
        <v>1440.85</v>
      </c>
      <c r="H57" s="194">
        <v>1052.3499999999999</v>
      </c>
      <c r="I57" s="1146" t="s">
        <v>991</v>
      </c>
      <c r="J57" s="1145"/>
      <c r="K57" s="1145"/>
      <c r="L57" s="1145"/>
      <c r="M57" s="1145"/>
      <c r="N57" s="1145"/>
      <c r="O57" s="1145"/>
      <c r="P57" s="1145"/>
      <c r="Q57" s="1145"/>
      <c r="R57" s="1145"/>
      <c r="S57" s="1145"/>
      <c r="T57" s="1145"/>
      <c r="U57" s="1145"/>
      <c r="V57" s="1145"/>
      <c r="W57" s="1145"/>
      <c r="X57" s="1145"/>
      <c r="Y57" s="1145"/>
      <c r="Z57" s="1145"/>
      <c r="AA57" s="1145"/>
      <c r="AB57" s="1145"/>
      <c r="AC57" s="1145"/>
      <c r="AD57" s="1145"/>
      <c r="AE57" s="1145"/>
    </row>
    <row r="58" spans="2:31" s="371" customFormat="1" ht="15" customHeight="1" x14ac:dyDescent="0.2">
      <c r="B58" s="1147"/>
      <c r="C58" s="194"/>
      <c r="D58" s="194"/>
      <c r="E58" s="194"/>
      <c r="F58" s="194"/>
      <c r="G58" s="194"/>
      <c r="H58" s="194"/>
      <c r="I58" s="1148"/>
      <c r="J58" s="1145"/>
      <c r="K58" s="1145"/>
      <c r="L58" s="1145"/>
      <c r="M58" s="1145"/>
      <c r="N58" s="1145"/>
      <c r="O58" s="1145"/>
      <c r="P58" s="1145"/>
      <c r="Q58" s="1145"/>
      <c r="R58" s="1145"/>
      <c r="S58" s="1145"/>
      <c r="T58" s="1145"/>
      <c r="U58" s="1145"/>
      <c r="V58" s="1145"/>
      <c r="W58" s="1145"/>
      <c r="X58" s="1145"/>
      <c r="Y58" s="1145"/>
      <c r="Z58" s="1145"/>
      <c r="AA58" s="1145"/>
      <c r="AB58" s="1145"/>
      <c r="AC58" s="1145"/>
      <c r="AD58" s="1145"/>
      <c r="AE58" s="1145"/>
    </row>
    <row r="59" spans="2:31" s="370" customFormat="1" ht="24.95" customHeight="1" x14ac:dyDescent="0.2">
      <c r="B59" s="401" t="s">
        <v>992</v>
      </c>
      <c r="C59" s="222">
        <v>236514.91500000001</v>
      </c>
      <c r="D59" s="222">
        <v>178454.12</v>
      </c>
      <c r="E59" s="222">
        <v>753674.52</v>
      </c>
      <c r="F59" s="222">
        <v>918636.70499999996</v>
      </c>
      <c r="G59" s="222">
        <v>1195443.24</v>
      </c>
      <c r="H59" s="222">
        <v>1784386.29</v>
      </c>
      <c r="I59" s="1144" t="s">
        <v>993</v>
      </c>
      <c r="J59" s="1145"/>
      <c r="K59" s="1145"/>
      <c r="L59" s="1145"/>
      <c r="M59" s="1145"/>
      <c r="N59" s="1145"/>
      <c r="O59" s="1145"/>
      <c r="P59" s="1145"/>
      <c r="Q59" s="1145"/>
      <c r="R59" s="1145"/>
      <c r="S59" s="1145"/>
      <c r="T59" s="1145"/>
      <c r="U59" s="1145"/>
      <c r="V59" s="1145"/>
      <c r="W59" s="1145"/>
      <c r="X59" s="1145"/>
      <c r="Y59" s="1145"/>
      <c r="Z59" s="1145"/>
      <c r="AA59" s="1145"/>
      <c r="AB59" s="1145"/>
      <c r="AC59" s="1145"/>
      <c r="AD59" s="1145"/>
      <c r="AE59" s="1145"/>
    </row>
    <row r="60" spans="2:31" s="371" customFormat="1" ht="15" customHeight="1" x14ac:dyDescent="0.2">
      <c r="B60" s="1147"/>
      <c r="C60" s="194"/>
      <c r="D60" s="194"/>
      <c r="E60" s="194"/>
      <c r="F60" s="194"/>
      <c r="G60" s="194"/>
      <c r="H60" s="194"/>
      <c r="I60" s="1148"/>
      <c r="J60" s="1145"/>
      <c r="K60" s="1145"/>
      <c r="L60" s="1145"/>
      <c r="M60" s="1145"/>
      <c r="N60" s="1145"/>
      <c r="O60" s="1145"/>
      <c r="P60" s="1145"/>
      <c r="Q60" s="1145"/>
      <c r="R60" s="1145"/>
      <c r="S60" s="1145"/>
      <c r="T60" s="1145"/>
      <c r="U60" s="1145"/>
      <c r="V60" s="1145"/>
      <c r="W60" s="1145"/>
      <c r="X60" s="1145"/>
      <c r="Y60" s="1145"/>
      <c r="Z60" s="1145"/>
      <c r="AA60" s="1145"/>
      <c r="AB60" s="1145"/>
      <c r="AC60" s="1145"/>
      <c r="AD60" s="1145"/>
      <c r="AE60" s="1145"/>
    </row>
    <row r="61" spans="2:31" s="371" customFormat="1" ht="24.95" customHeight="1" x14ac:dyDescent="0.2">
      <c r="B61" s="401" t="s">
        <v>934</v>
      </c>
      <c r="C61" s="221">
        <v>1980000</v>
      </c>
      <c r="D61" s="221">
        <v>2660000</v>
      </c>
      <c r="E61" s="221">
        <v>3187000</v>
      </c>
      <c r="F61" s="222">
        <v>3882000</v>
      </c>
      <c r="G61" s="222">
        <v>4000000</v>
      </c>
      <c r="H61" s="222">
        <v>8500000</v>
      </c>
      <c r="I61" s="1144" t="s">
        <v>67</v>
      </c>
      <c r="J61" s="1145"/>
      <c r="K61" s="1145"/>
      <c r="L61" s="1145"/>
      <c r="M61" s="1145"/>
      <c r="N61" s="1145"/>
      <c r="O61" s="1145"/>
      <c r="P61" s="1145"/>
      <c r="Q61" s="1145"/>
      <c r="R61" s="1145"/>
      <c r="S61" s="1145"/>
      <c r="T61" s="1145"/>
      <c r="U61" s="1145"/>
      <c r="V61" s="1145"/>
      <c r="W61" s="1145"/>
      <c r="X61" s="1145"/>
      <c r="Y61" s="1145"/>
      <c r="Z61" s="1145"/>
      <c r="AA61" s="1145"/>
      <c r="AB61" s="1145"/>
      <c r="AC61" s="1145"/>
      <c r="AD61" s="1145"/>
      <c r="AE61" s="1145"/>
    </row>
    <row r="62" spans="2:31" s="372" customFormat="1" ht="24.95" customHeight="1" thickBot="1" x14ac:dyDescent="0.75">
      <c r="B62" s="1129"/>
      <c r="C62" s="1130"/>
      <c r="D62" s="1130"/>
      <c r="E62" s="1130"/>
      <c r="F62" s="1130"/>
      <c r="G62" s="1130"/>
      <c r="H62" s="1130"/>
      <c r="I62" s="1152"/>
      <c r="J62" s="1145"/>
      <c r="K62" s="1145"/>
      <c r="L62" s="1145"/>
      <c r="M62" s="1145"/>
      <c r="N62" s="1145"/>
      <c r="O62" s="1145"/>
      <c r="P62" s="1145"/>
    </row>
    <row r="63" spans="2:31" ht="9" customHeight="1" thickTop="1" x14ac:dyDescent="0.5">
      <c r="B63" s="11"/>
      <c r="C63" s="11"/>
      <c r="D63" s="11"/>
      <c r="E63" s="11"/>
      <c r="F63" s="11"/>
      <c r="G63" s="11"/>
      <c r="H63" s="11"/>
      <c r="I63" s="11"/>
      <c r="L63" s="1153"/>
    </row>
    <row r="64" spans="2:31" s="38" customFormat="1" ht="18.75" customHeight="1" x14ac:dyDescent="0.5">
      <c r="B64" s="197" t="s">
        <v>994</v>
      </c>
      <c r="C64" s="197"/>
      <c r="D64" s="197"/>
      <c r="E64" s="197"/>
      <c r="F64" s="197"/>
      <c r="G64" s="197"/>
      <c r="H64" s="197"/>
      <c r="I64" s="197" t="s">
        <v>936</v>
      </c>
      <c r="L64" s="1153"/>
    </row>
    <row r="65" spans="2:9" ht="21.75" x14ac:dyDescent="0.5">
      <c r="B65" s="11"/>
      <c r="C65" s="11"/>
      <c r="D65" s="11"/>
      <c r="E65" s="11"/>
      <c r="F65" s="11"/>
      <c r="G65" s="11"/>
      <c r="H65" s="11"/>
      <c r="I65" s="11"/>
    </row>
    <row r="66" spans="2:9" ht="21.75" x14ac:dyDescent="0.5">
      <c r="B66" s="11"/>
      <c r="C66" s="1154"/>
      <c r="D66" s="1154"/>
      <c r="E66" s="1154"/>
      <c r="F66" s="1154"/>
      <c r="G66" s="1154"/>
      <c r="H66" s="1154"/>
      <c r="I66" s="11"/>
    </row>
    <row r="67" spans="2:9" ht="21.75" x14ac:dyDescent="0.5">
      <c r="C67" s="40"/>
      <c r="D67" s="40"/>
      <c r="E67" s="40"/>
      <c r="F67" s="40"/>
      <c r="G67" s="40"/>
      <c r="H67" s="40"/>
    </row>
    <row r="68" spans="2:9" ht="21.75" x14ac:dyDescent="0.5">
      <c r="C68" s="11"/>
      <c r="D68" s="11"/>
      <c r="E68" s="11"/>
      <c r="F68" s="11"/>
      <c r="G68" s="11"/>
      <c r="H68" s="11"/>
    </row>
    <row r="69" spans="2:9" ht="21.75" x14ac:dyDescent="0.5">
      <c r="C69" s="40"/>
      <c r="D69" s="40"/>
      <c r="E69" s="40"/>
      <c r="F69" s="40"/>
      <c r="G69" s="40"/>
      <c r="H69" s="40"/>
    </row>
    <row r="72" spans="2:9" x14ac:dyDescent="0.35">
      <c r="C72" s="1155"/>
    </row>
  </sheetData>
  <mergeCells count="10">
    <mergeCell ref="B3:I3"/>
    <mergeCell ref="B5:I5"/>
    <mergeCell ref="B9:B11"/>
    <mergeCell ref="C9:C11"/>
    <mergeCell ref="D9:D11"/>
    <mergeCell ref="E9:E11"/>
    <mergeCell ref="F9:F11"/>
    <mergeCell ref="G9:G11"/>
    <mergeCell ref="H9:H11"/>
    <mergeCell ref="I9:I11"/>
  </mergeCells>
  <printOptions horizontalCentered="1"/>
  <pageMargins left="0.196850393700787" right="0.196850393700787" top="0.59055118110236204" bottom="0.59055118110236204" header="0.511811023622047" footer="0.511811023622047"/>
  <pageSetup paperSize="9" scale="45" orientation="portrait" r:id="rId1"/>
  <headerFooter alignWithMargins="0">
    <oddFooter>&amp;C&amp;"Times New Roman,Regular"&amp;20- 36 -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6:A15"/>
  <sheetViews>
    <sheetView rightToLeft="1" zoomScale="50" zoomScaleNormal="50" workbookViewId="0"/>
  </sheetViews>
  <sheetFormatPr defaultRowHeight="20.100000000000001" customHeight="1" x14ac:dyDescent="0.85"/>
  <cols>
    <col min="1" max="1" width="90.42578125" style="1113" bestFit="1" customWidth="1"/>
    <col min="2" max="16384" width="9.140625" style="30"/>
  </cols>
  <sheetData>
    <row r="6" spans="1:1" ht="19.5" customHeight="1" x14ac:dyDescent="0.85"/>
    <row r="8" spans="1:1" ht="36.75" x14ac:dyDescent="0.85">
      <c r="A8" s="1113" t="s">
        <v>995</v>
      </c>
    </row>
    <row r="9" spans="1:1" ht="18.75" customHeight="1" x14ac:dyDescent="0.85"/>
    <row r="10" spans="1:1" ht="106.5" x14ac:dyDescent="1.1499999999999999">
      <c r="A10" s="1156" t="s">
        <v>996</v>
      </c>
    </row>
    <row r="11" spans="1:1" ht="36.75" x14ac:dyDescent="0.85"/>
    <row r="12" spans="1:1" ht="36.75" x14ac:dyDescent="0.85"/>
    <row r="13" spans="1:1" ht="36.75" x14ac:dyDescent="0.85">
      <c r="A13" s="1113" t="s">
        <v>997</v>
      </c>
    </row>
    <row r="14" spans="1:1" ht="18.75" customHeight="1" x14ac:dyDescent="0.85"/>
    <row r="15" spans="1:1" ht="96" x14ac:dyDescent="1.05">
      <c r="A15" s="1157" t="s">
        <v>998</v>
      </c>
    </row>
  </sheetData>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45"/>
  <sheetViews>
    <sheetView rightToLeft="1" view="pageBreakPreview" zoomScale="50" zoomScaleNormal="50" zoomScaleSheetLayoutView="50" workbookViewId="0"/>
  </sheetViews>
  <sheetFormatPr defaultRowHeight="21.75" x14ac:dyDescent="0.5"/>
  <cols>
    <col min="1" max="1" width="9.140625" style="39"/>
    <col min="2" max="2" width="57.140625" style="11" customWidth="1"/>
    <col min="3" max="8" width="15" style="39" customWidth="1"/>
    <col min="9" max="9" width="72.7109375" style="11" customWidth="1"/>
    <col min="10" max="10" width="9.140625" style="39"/>
    <col min="11" max="11" width="15.85546875" style="39" bestFit="1" customWidth="1"/>
    <col min="12" max="12" width="11.28515625" style="39" bestFit="1" customWidth="1"/>
    <col min="13" max="16384" width="9.140625" style="39"/>
  </cols>
  <sheetData>
    <row r="2" spans="2:21" s="42" customFormat="1" ht="19.5" customHeight="1" x14ac:dyDescent="0.65">
      <c r="B2" s="43"/>
      <c r="C2" s="43"/>
      <c r="D2" s="43"/>
      <c r="E2" s="43"/>
      <c r="F2" s="43"/>
      <c r="G2" s="43"/>
      <c r="H2" s="43"/>
      <c r="I2" s="43"/>
      <c r="J2" s="43"/>
      <c r="K2" s="43"/>
      <c r="L2" s="43"/>
      <c r="M2" s="43"/>
      <c r="N2" s="43"/>
      <c r="O2" s="43"/>
      <c r="P2" s="43"/>
      <c r="Q2" s="43"/>
      <c r="R2" s="43"/>
      <c r="S2" s="43"/>
      <c r="T2" s="43"/>
      <c r="U2" s="43"/>
    </row>
    <row r="3" spans="2:21" s="42" customFormat="1" ht="36.75" x14ac:dyDescent="0.85">
      <c r="B3" s="1639" t="s">
        <v>1795</v>
      </c>
      <c r="C3" s="1639"/>
      <c r="D3" s="1639"/>
      <c r="E3" s="1639"/>
      <c r="F3" s="1639"/>
      <c r="G3" s="1639"/>
      <c r="H3" s="1639"/>
      <c r="I3" s="1639"/>
    </row>
    <row r="4" spans="2:21" s="42" customFormat="1" ht="12.75" customHeight="1" x14ac:dyDescent="0.85">
      <c r="B4" s="1085"/>
      <c r="C4" s="1085"/>
      <c r="D4" s="1085"/>
      <c r="E4" s="1085"/>
      <c r="F4" s="1085"/>
      <c r="G4" s="1085"/>
      <c r="H4" s="1085"/>
      <c r="I4" s="1085"/>
    </row>
    <row r="5" spans="2:21" s="42" customFormat="1" ht="36.75" x14ac:dyDescent="0.85">
      <c r="B5" s="1639" t="s">
        <v>1796</v>
      </c>
      <c r="C5" s="1639"/>
      <c r="D5" s="1639"/>
      <c r="E5" s="1639"/>
      <c r="F5" s="1639"/>
      <c r="G5" s="1639"/>
      <c r="H5" s="1639"/>
      <c r="I5" s="1830"/>
    </row>
    <row r="6" spans="2:21" s="42" customFormat="1" ht="19.5" customHeight="1" x14ac:dyDescent="0.85">
      <c r="B6" s="1085"/>
      <c r="C6" s="1085"/>
      <c r="D6" s="1085"/>
      <c r="E6" s="1085"/>
      <c r="F6" s="1085"/>
      <c r="G6" s="1085"/>
      <c r="H6" s="1085"/>
      <c r="I6" s="1085"/>
      <c r="J6" s="43"/>
      <c r="K6" s="43"/>
      <c r="L6" s="43"/>
      <c r="M6" s="43"/>
      <c r="N6" s="43"/>
      <c r="O6" s="43"/>
      <c r="P6" s="43"/>
      <c r="Q6" s="43"/>
      <c r="R6" s="43"/>
      <c r="S6" s="43"/>
      <c r="T6" s="43"/>
      <c r="U6" s="43"/>
    </row>
    <row r="7" spans="2:21" s="1159" customFormat="1" ht="15" customHeight="1" x14ac:dyDescent="0.45">
      <c r="B7" s="1158"/>
      <c r="I7" s="1160"/>
    </row>
    <row r="8" spans="2:21" s="42" customFormat="1" ht="15" customHeight="1" thickBot="1" x14ac:dyDescent="0.7">
      <c r="B8" s="43"/>
      <c r="C8" s="43"/>
      <c r="D8" s="43"/>
      <c r="E8" s="43"/>
      <c r="F8" s="43"/>
      <c r="G8" s="43"/>
      <c r="H8" s="43"/>
      <c r="I8" s="43"/>
      <c r="J8" s="43"/>
      <c r="K8" s="43"/>
      <c r="L8" s="43"/>
      <c r="M8" s="43"/>
      <c r="N8" s="43"/>
      <c r="O8" s="43"/>
      <c r="P8" s="43"/>
      <c r="Q8" s="43"/>
      <c r="R8" s="43"/>
      <c r="S8" s="43"/>
      <c r="T8" s="43"/>
      <c r="U8" s="43"/>
    </row>
    <row r="9" spans="2:21" s="372" customFormat="1" ht="24.95" customHeight="1" thickTop="1" x14ac:dyDescent="0.7">
      <c r="B9" s="1779" t="s">
        <v>212</v>
      </c>
      <c r="C9" s="1824">
        <v>2015</v>
      </c>
      <c r="D9" s="1824">
        <v>2016</v>
      </c>
      <c r="E9" s="1824">
        <v>2017</v>
      </c>
      <c r="F9" s="1824">
        <v>2018</v>
      </c>
      <c r="G9" s="1824">
        <v>2019</v>
      </c>
      <c r="H9" s="1824">
        <v>2020</v>
      </c>
      <c r="I9" s="1776" t="s">
        <v>211</v>
      </c>
      <c r="J9" s="1137"/>
      <c r="N9" s="1137"/>
    </row>
    <row r="10" spans="2:21" s="372" customFormat="1" ht="24.95" customHeight="1" x14ac:dyDescent="0.7">
      <c r="B10" s="1780"/>
      <c r="C10" s="1825"/>
      <c r="D10" s="1825"/>
      <c r="E10" s="1825"/>
      <c r="F10" s="1825"/>
      <c r="G10" s="1825"/>
      <c r="H10" s="1825"/>
      <c r="I10" s="1777"/>
    </row>
    <row r="11" spans="2:21" s="372" customFormat="1" ht="24.95" customHeight="1" x14ac:dyDescent="0.7">
      <c r="B11" s="1781"/>
      <c r="C11" s="1826"/>
      <c r="D11" s="1826"/>
      <c r="E11" s="1826"/>
      <c r="F11" s="1826"/>
      <c r="G11" s="1826"/>
      <c r="H11" s="1826"/>
      <c r="I11" s="1778"/>
    </row>
    <row r="12" spans="2:21" s="1164" customFormat="1" ht="15" customHeight="1" x14ac:dyDescent="0.7">
      <c r="B12" s="1161"/>
      <c r="C12" s="1162"/>
      <c r="D12" s="1162"/>
      <c r="E12" s="1162"/>
      <c r="F12" s="1162"/>
      <c r="G12" s="1162"/>
      <c r="H12" s="1162"/>
      <c r="I12" s="1163"/>
    </row>
    <row r="13" spans="2:21" s="370" customFormat="1" ht="33.950000000000003" customHeight="1" x14ac:dyDescent="0.2">
      <c r="B13" s="1165" t="s">
        <v>999</v>
      </c>
      <c r="C13" s="1166"/>
      <c r="D13" s="1166"/>
      <c r="E13" s="1166"/>
      <c r="F13" s="1166"/>
      <c r="G13" s="1166"/>
      <c r="H13" s="1166"/>
      <c r="I13" s="1167" t="s">
        <v>1000</v>
      </c>
    </row>
    <row r="14" spans="2:21" s="370" customFormat="1" ht="9" customHeight="1" x14ac:dyDescent="0.2">
      <c r="B14" s="1168"/>
      <c r="C14" s="1169"/>
      <c r="D14" s="1169"/>
      <c r="E14" s="1169"/>
      <c r="F14" s="1169"/>
      <c r="G14" s="1169"/>
      <c r="H14" s="1169"/>
      <c r="I14" s="1144"/>
    </row>
    <row r="15" spans="2:21" s="370" customFormat="1" ht="33.950000000000003" customHeight="1" x14ac:dyDescent="0.2">
      <c r="B15" s="401" t="s">
        <v>1001</v>
      </c>
      <c r="C15" s="1170">
        <v>-1467.3202118695795</v>
      </c>
      <c r="D15" s="1170">
        <v>-685.36032490280468</v>
      </c>
      <c r="E15" s="1170">
        <v>-163.27051422633895</v>
      </c>
      <c r="F15" s="1170">
        <v>-657.68510284823014</v>
      </c>
      <c r="G15" s="1170">
        <v>-1089.3954564197156</v>
      </c>
      <c r="H15" s="1170">
        <v>-169.76782586037234</v>
      </c>
      <c r="I15" s="1144" t="s">
        <v>1002</v>
      </c>
      <c r="J15" s="1145"/>
      <c r="K15" s="1145"/>
      <c r="L15" s="1145"/>
      <c r="M15" s="1145"/>
      <c r="N15" s="1145"/>
      <c r="O15" s="1145"/>
      <c r="P15" s="1145"/>
      <c r="Q15" s="1145"/>
      <c r="R15" s="1145"/>
      <c r="S15" s="1145"/>
    </row>
    <row r="16" spans="2:21" s="371" customFormat="1" ht="33.950000000000003" customHeight="1" x14ac:dyDescent="0.2">
      <c r="B16" s="1124" t="s">
        <v>1003</v>
      </c>
      <c r="C16" s="1171">
        <v>-3423.6385776039242</v>
      </c>
      <c r="D16" s="1171">
        <v>-2645.3359619185367</v>
      </c>
      <c r="E16" s="1171">
        <v>-3387.0602748031306</v>
      </c>
      <c r="F16" s="1171">
        <v>-4336.1194796199125</v>
      </c>
      <c r="G16" s="1171">
        <v>-4038.765521786007</v>
      </c>
      <c r="H16" s="1171">
        <v>-3206.0644355430891</v>
      </c>
      <c r="I16" s="1146" t="s">
        <v>1004</v>
      </c>
      <c r="J16" s="1145"/>
      <c r="K16" s="1145"/>
      <c r="L16" s="1145"/>
      <c r="M16" s="1145"/>
      <c r="N16" s="1145"/>
      <c r="O16" s="1145"/>
      <c r="P16" s="1145"/>
      <c r="Q16" s="1145"/>
      <c r="R16" s="1145"/>
      <c r="S16" s="1145"/>
    </row>
    <row r="17" spans="2:19" s="371" customFormat="1" ht="33.950000000000003" customHeight="1" x14ac:dyDescent="0.2">
      <c r="B17" s="402" t="s">
        <v>1005</v>
      </c>
      <c r="C17" s="1172">
        <v>2047.5003244548063</v>
      </c>
      <c r="D17" s="1172">
        <v>2381.2687829630604</v>
      </c>
      <c r="E17" s="1172">
        <v>2479.7112762284405</v>
      </c>
      <c r="F17" s="1172">
        <v>2411.6739628377286</v>
      </c>
      <c r="G17" s="1172">
        <v>2749.7566831862027</v>
      </c>
      <c r="H17" s="1172">
        <v>2494.5439999999994</v>
      </c>
      <c r="I17" s="1146" t="s">
        <v>1006</v>
      </c>
      <c r="J17" s="1145"/>
      <c r="K17" s="1145"/>
      <c r="L17" s="1145"/>
      <c r="M17" s="1145"/>
      <c r="N17" s="1145"/>
      <c r="O17" s="1145"/>
      <c r="P17" s="1145"/>
      <c r="Q17" s="1145"/>
      <c r="R17" s="1145"/>
      <c r="S17" s="1145"/>
    </row>
    <row r="18" spans="2:19" s="371" customFormat="1" ht="33.950000000000003" customHeight="1" x14ac:dyDescent="0.2">
      <c r="B18" s="402" t="s">
        <v>1007</v>
      </c>
      <c r="C18" s="1172">
        <v>5471.1389020587303</v>
      </c>
      <c r="D18" s="1172">
        <v>5026.6047448815971</v>
      </c>
      <c r="E18" s="1172">
        <v>5866.7715510315711</v>
      </c>
      <c r="F18" s="1172">
        <v>6747.7934424576406</v>
      </c>
      <c r="G18" s="1172">
        <v>6788.5222049722097</v>
      </c>
      <c r="H18" s="1172">
        <v>5700.6084355430885</v>
      </c>
      <c r="I18" s="1146" t="s">
        <v>1008</v>
      </c>
      <c r="J18" s="1145"/>
      <c r="K18" s="1145"/>
      <c r="L18" s="1145"/>
      <c r="M18" s="1145"/>
      <c r="N18" s="1145"/>
      <c r="O18" s="1145"/>
      <c r="P18" s="1145"/>
      <c r="Q18" s="1145"/>
      <c r="R18" s="1145"/>
      <c r="S18" s="1145"/>
    </row>
    <row r="19" spans="2:19" s="371" customFormat="1" ht="33.950000000000003" customHeight="1" x14ac:dyDescent="0.2">
      <c r="B19" s="402" t="s">
        <v>1009</v>
      </c>
      <c r="C19" s="1171">
        <v>-575.15607384226462</v>
      </c>
      <c r="D19" s="1171">
        <v>-508.13351946655968</v>
      </c>
      <c r="E19" s="1171">
        <v>-289.68658750363386</v>
      </c>
      <c r="F19" s="1171">
        <v>-242.21013719556879</v>
      </c>
      <c r="G19" s="1171">
        <v>-222.27743465273511</v>
      </c>
      <c r="H19" s="1171">
        <v>-371.34125052829557</v>
      </c>
      <c r="I19" s="1146" t="s">
        <v>1010</v>
      </c>
      <c r="J19" s="1145"/>
      <c r="K19" s="1145"/>
      <c r="L19" s="1145"/>
      <c r="M19" s="1145"/>
      <c r="N19" s="1145"/>
      <c r="O19" s="1145"/>
      <c r="P19" s="1145"/>
      <c r="Q19" s="1145"/>
      <c r="R19" s="1145"/>
      <c r="S19" s="1145"/>
    </row>
    <row r="20" spans="2:19" s="371" customFormat="1" ht="33.950000000000003" customHeight="1" x14ac:dyDescent="0.2">
      <c r="B20" s="402" t="s">
        <v>1011</v>
      </c>
      <c r="C20" s="1172">
        <v>68.693632155222957</v>
      </c>
      <c r="D20" s="1172">
        <v>79.66905448463379</v>
      </c>
      <c r="E20" s="1172">
        <v>53.508182069386287</v>
      </c>
      <c r="F20" s="1172">
        <v>71.92008331831677</v>
      </c>
      <c r="G20" s="1172">
        <v>35.180317776106222</v>
      </c>
      <c r="H20" s="1172">
        <v>34.095193886481482</v>
      </c>
      <c r="I20" s="1146" t="s">
        <v>1012</v>
      </c>
      <c r="J20" s="1145"/>
      <c r="K20" s="1145"/>
      <c r="L20" s="1145"/>
      <c r="M20" s="1145"/>
      <c r="N20" s="1145"/>
      <c r="O20" s="1145"/>
      <c r="P20" s="1145"/>
      <c r="Q20" s="1145"/>
      <c r="R20" s="1145"/>
      <c r="S20" s="1145"/>
    </row>
    <row r="21" spans="2:19" s="371" customFormat="1" ht="33.950000000000003" customHeight="1" x14ac:dyDescent="0.2">
      <c r="B21" s="402" t="s">
        <v>1013</v>
      </c>
      <c r="C21" s="1172">
        <v>2462.7808074213863</v>
      </c>
      <c r="D21" s="1172">
        <v>2388.4401019976581</v>
      </c>
      <c r="E21" s="1172">
        <v>3459.9681660110391</v>
      </c>
      <c r="F21" s="1172">
        <v>3848.7244306489342</v>
      </c>
      <c r="G21" s="1172">
        <v>3136.4671822429209</v>
      </c>
      <c r="H21" s="1172">
        <v>3373.5426663245307</v>
      </c>
      <c r="I21" s="1146" t="s">
        <v>1014</v>
      </c>
      <c r="J21" s="1145"/>
      <c r="K21" s="1145"/>
      <c r="L21" s="1145"/>
      <c r="M21" s="1145"/>
      <c r="N21" s="1145"/>
      <c r="O21" s="1145"/>
      <c r="P21" s="1145"/>
      <c r="Q21" s="1145"/>
      <c r="R21" s="1145"/>
      <c r="S21" s="1145"/>
    </row>
    <row r="22" spans="2:19" s="370" customFormat="1" ht="15" customHeight="1" thickBot="1" x14ac:dyDescent="0.25">
      <c r="B22" s="1173"/>
      <c r="C22" s="1166"/>
      <c r="D22" s="1166"/>
      <c r="E22" s="1166"/>
      <c r="F22" s="1166"/>
      <c r="G22" s="1166"/>
      <c r="H22" s="1166"/>
      <c r="I22" s="1144"/>
      <c r="J22" s="1145"/>
      <c r="K22" s="1145"/>
      <c r="L22" s="1145"/>
      <c r="M22" s="1145"/>
      <c r="N22" s="1145"/>
      <c r="O22" s="1145"/>
      <c r="P22" s="1145"/>
      <c r="Q22" s="1145"/>
      <c r="R22" s="1145"/>
      <c r="S22" s="1145"/>
    </row>
    <row r="23" spans="2:19" s="371" customFormat="1" ht="15" customHeight="1" thickTop="1" x14ac:dyDescent="0.2">
      <c r="B23" s="1174"/>
      <c r="C23" s="1175"/>
      <c r="D23" s="1175"/>
      <c r="E23" s="1175"/>
      <c r="F23" s="1175"/>
      <c r="G23" s="1175"/>
      <c r="H23" s="1175"/>
      <c r="I23" s="1176"/>
      <c r="J23" s="1145"/>
      <c r="K23" s="1145"/>
      <c r="L23" s="1145"/>
      <c r="M23" s="1145"/>
      <c r="N23" s="1145"/>
      <c r="O23" s="1145"/>
      <c r="P23" s="1145"/>
      <c r="Q23" s="1145"/>
      <c r="R23" s="1145"/>
      <c r="S23" s="1145"/>
    </row>
    <row r="24" spans="2:19" s="371" customFormat="1" ht="33.950000000000003" customHeight="1" x14ac:dyDescent="0.2">
      <c r="B24" s="1165" t="s">
        <v>1015</v>
      </c>
      <c r="C24" s="1166"/>
      <c r="D24" s="1166"/>
      <c r="E24" s="1166"/>
      <c r="F24" s="1166"/>
      <c r="G24" s="1166"/>
      <c r="H24" s="1166"/>
      <c r="I24" s="1167" t="s">
        <v>1016</v>
      </c>
      <c r="J24" s="1145"/>
      <c r="K24" s="1145"/>
      <c r="L24" s="1145"/>
      <c r="M24" s="1145"/>
      <c r="N24" s="1145"/>
      <c r="O24" s="1145"/>
      <c r="P24" s="1145"/>
      <c r="Q24" s="1145"/>
      <c r="R24" s="1145"/>
      <c r="S24" s="1145"/>
    </row>
    <row r="25" spans="2:19" s="370" customFormat="1" ht="9" customHeight="1" x14ac:dyDescent="0.2">
      <c r="B25" s="1177"/>
      <c r="C25" s="1166"/>
      <c r="D25" s="1166"/>
      <c r="E25" s="1166"/>
      <c r="F25" s="1166"/>
      <c r="G25" s="1166"/>
      <c r="H25" s="1166"/>
      <c r="I25" s="1144"/>
      <c r="J25" s="1145"/>
      <c r="K25" s="1145"/>
      <c r="L25" s="1145"/>
      <c r="M25" s="1145"/>
      <c r="N25" s="1145"/>
      <c r="O25" s="1145"/>
      <c r="P25" s="1145"/>
      <c r="Q25" s="1145"/>
      <c r="R25" s="1145"/>
      <c r="S25" s="1145"/>
    </row>
    <row r="26" spans="2:19" s="370" customFormat="1" ht="33.950000000000003" customHeight="1" x14ac:dyDescent="0.2">
      <c r="B26" s="1177" t="s">
        <v>1001</v>
      </c>
      <c r="C26" s="1178">
        <v>-8.2576351927406542</v>
      </c>
      <c r="D26" s="1178">
        <v>-5.1620861658652997</v>
      </c>
      <c r="E26" s="1178">
        <v>-0.99343407795760075</v>
      </c>
      <c r="F26" s="1178">
        <v>-2.9915530537418418</v>
      </c>
      <c r="G26" s="1178">
        <v>-4.0853045591635313</v>
      </c>
      <c r="H26" s="1178">
        <v>-0.89391252312430358</v>
      </c>
      <c r="I26" s="1144" t="s">
        <v>1002</v>
      </c>
      <c r="J26" s="1145"/>
      <c r="K26" s="1145"/>
      <c r="L26" s="1145"/>
      <c r="M26" s="1145"/>
      <c r="N26" s="1145"/>
      <c r="O26" s="1145"/>
      <c r="P26" s="1179"/>
      <c r="Q26" s="1145"/>
      <c r="R26" s="1145"/>
      <c r="S26" s="1145"/>
    </row>
    <row r="27" spans="2:19" s="371" customFormat="1" ht="33.950000000000003" customHeight="1" x14ac:dyDescent="0.2">
      <c r="B27" s="1180" t="s">
        <v>1003</v>
      </c>
      <c r="C27" s="1181">
        <v>-19.267204374991294</v>
      </c>
      <c r="D27" s="1181">
        <v>-19.924485962945433</v>
      </c>
      <c r="E27" s="1181">
        <v>-20.608871828634506</v>
      </c>
      <c r="F27" s="1181">
        <v>-19.723316545364781</v>
      </c>
      <c r="G27" s="1181">
        <v>-15.145636143710878</v>
      </c>
      <c r="H27" s="1181">
        <v>-16.881532966279185</v>
      </c>
      <c r="I27" s="1146" t="s">
        <v>1004</v>
      </c>
      <c r="J27" s="1145"/>
      <c r="K27" s="1145"/>
      <c r="L27" s="1145"/>
      <c r="M27" s="1145"/>
      <c r="N27" s="1145"/>
      <c r="O27" s="1145"/>
      <c r="P27" s="1145"/>
      <c r="Q27" s="1145"/>
      <c r="R27" s="1145"/>
      <c r="S27" s="1145"/>
    </row>
    <row r="28" spans="2:19" s="371" customFormat="1" ht="33.950000000000003" customHeight="1" x14ac:dyDescent="0.2">
      <c r="B28" s="635" t="s">
        <v>1005</v>
      </c>
      <c r="C28" s="1181">
        <v>11.522713719606768</v>
      </c>
      <c r="D28" s="1181">
        <v>17.935550388744439</v>
      </c>
      <c r="E28" s="1181">
        <v>15.088025519942066</v>
      </c>
      <c r="F28" s="1181">
        <v>10.96976437038407</v>
      </c>
      <c r="G28" s="1181">
        <v>10.31176828231875</v>
      </c>
      <c r="H28" s="1181">
        <v>13.13502196180921</v>
      </c>
      <c r="I28" s="1146" t="s">
        <v>1006</v>
      </c>
      <c r="J28" s="1145"/>
      <c r="K28" s="1145"/>
      <c r="L28" s="1145"/>
      <c r="M28" s="1145"/>
      <c r="N28" s="1145"/>
      <c r="O28" s="1145"/>
      <c r="P28" s="1145"/>
      <c r="Q28" s="1145"/>
      <c r="R28" s="1145"/>
      <c r="S28" s="1145"/>
    </row>
    <row r="29" spans="2:19" s="371" customFormat="1" ht="33.950000000000003" customHeight="1" x14ac:dyDescent="0.2">
      <c r="B29" s="635" t="s">
        <v>1007</v>
      </c>
      <c r="C29" s="1181">
        <v>30.789918094598068</v>
      </c>
      <c r="D29" s="1181">
        <v>37.860036351689871</v>
      </c>
      <c r="E29" s="1181">
        <v>35.69689734857657</v>
      </c>
      <c r="F29" s="1181">
        <v>30.693080915748844</v>
      </c>
      <c r="G29" s="1181">
        <v>25.45740442602963</v>
      </c>
      <c r="H29" s="1181">
        <v>30.016554928088397</v>
      </c>
      <c r="I29" s="1146" t="s">
        <v>1008</v>
      </c>
      <c r="J29" s="1145"/>
      <c r="K29" s="1145"/>
      <c r="L29" s="1145"/>
      <c r="M29" s="1145"/>
      <c r="N29" s="1145"/>
      <c r="O29" s="1145"/>
      <c r="P29" s="1145"/>
      <c r="Q29" s="1145"/>
      <c r="R29" s="1145"/>
      <c r="S29" s="1145"/>
    </row>
    <row r="30" spans="2:19" s="371" customFormat="1" ht="33.950000000000003" customHeight="1" x14ac:dyDescent="0.2">
      <c r="B30" s="635" t="s">
        <v>1009</v>
      </c>
      <c r="C30" s="1181">
        <v>-3.2368047534947828</v>
      </c>
      <c r="D30" s="1181">
        <v>-3.8272262282220115</v>
      </c>
      <c r="E30" s="1181">
        <v>-1.7626240066495158</v>
      </c>
      <c r="F30" s="1181">
        <v>-1.101719458805869</v>
      </c>
      <c r="G30" s="1181">
        <v>-0.83355498853497756</v>
      </c>
      <c r="H30" s="1181">
        <v>-1.9552974335248683</v>
      </c>
      <c r="I30" s="1146" t="s">
        <v>1010</v>
      </c>
      <c r="J30" s="1145"/>
      <c r="K30" s="1145"/>
      <c r="L30" s="1145"/>
      <c r="M30" s="1145"/>
      <c r="N30" s="1145"/>
      <c r="O30" s="1145"/>
      <c r="P30" s="1145"/>
      <c r="Q30" s="1145"/>
      <c r="R30" s="1145"/>
      <c r="S30" s="1145"/>
    </row>
    <row r="31" spans="2:19" s="371" customFormat="1" ht="33.950000000000003" customHeight="1" x14ac:dyDescent="0.2">
      <c r="B31" s="635" t="s">
        <v>1011</v>
      </c>
      <c r="C31" s="1181">
        <v>0.38658702430016612</v>
      </c>
      <c r="D31" s="1181">
        <v>0.60006176176162529</v>
      </c>
      <c r="E31" s="1181">
        <v>0.32557532980877257</v>
      </c>
      <c r="F31" s="1181">
        <v>0.3271364121591297</v>
      </c>
      <c r="G31" s="1181">
        <v>0.13192850379226856</v>
      </c>
      <c r="H31" s="1181">
        <v>0.17952825065065101</v>
      </c>
      <c r="I31" s="1146" t="s">
        <v>1012</v>
      </c>
      <c r="J31" s="1145"/>
      <c r="K31" s="1145"/>
      <c r="L31" s="1145"/>
      <c r="M31" s="1145"/>
      <c r="N31" s="1145"/>
      <c r="O31" s="1145"/>
      <c r="P31" s="1145"/>
      <c r="Q31" s="1145"/>
      <c r="R31" s="1145"/>
      <c r="S31" s="1145"/>
    </row>
    <row r="32" spans="2:19" s="371" customFormat="1" ht="33.950000000000003" customHeight="1" x14ac:dyDescent="0.2">
      <c r="B32" s="635" t="s">
        <v>1013</v>
      </c>
      <c r="C32" s="1181">
        <v>13.859786911445257</v>
      </c>
      <c r="D32" s="1181">
        <v>17.989564263540519</v>
      </c>
      <c r="E32" s="1181">
        <v>21.052486427517646</v>
      </c>
      <c r="F32" s="1181">
        <v>17.506346538269675</v>
      </c>
      <c r="G32" s="1181">
        <v>11.761958069290056</v>
      </c>
      <c r="H32" s="1181">
        <v>17.763389626029095</v>
      </c>
      <c r="I32" s="1146" t="s">
        <v>1014</v>
      </c>
      <c r="J32" s="1145"/>
      <c r="K32" s="1145"/>
      <c r="L32" s="1145"/>
      <c r="M32" s="1145"/>
      <c r="N32" s="1145"/>
      <c r="O32" s="1145"/>
      <c r="P32" s="1145"/>
      <c r="Q32" s="1145"/>
      <c r="R32" s="1145"/>
      <c r="S32" s="1145"/>
    </row>
    <row r="33" spans="2:19" s="370" customFormat="1" ht="15" customHeight="1" thickBot="1" x14ac:dyDescent="0.25">
      <c r="B33" s="1182"/>
      <c r="C33" s="1183"/>
      <c r="D33" s="1183"/>
      <c r="E33" s="1183"/>
      <c r="F33" s="1183"/>
      <c r="G33" s="1183"/>
      <c r="H33" s="1183"/>
      <c r="I33" s="1184"/>
      <c r="J33" s="1145"/>
      <c r="K33" s="1145"/>
      <c r="L33" s="1145"/>
      <c r="M33" s="1145"/>
      <c r="N33" s="1145"/>
      <c r="O33" s="1145"/>
      <c r="P33" s="1145"/>
      <c r="Q33" s="1145"/>
      <c r="R33" s="1145"/>
      <c r="S33" s="1145"/>
    </row>
    <row r="34" spans="2:19" s="371" customFormat="1" ht="15" customHeight="1" thickTop="1" x14ac:dyDescent="0.2">
      <c r="B34" s="635"/>
      <c r="C34" s="1185"/>
      <c r="D34" s="1185"/>
      <c r="E34" s="1185"/>
      <c r="F34" s="1185"/>
      <c r="G34" s="1185"/>
      <c r="H34" s="1185"/>
      <c r="I34" s="1146"/>
      <c r="J34" s="1145"/>
      <c r="K34" s="1145"/>
      <c r="L34" s="1145"/>
      <c r="M34" s="1145"/>
      <c r="N34" s="1145"/>
      <c r="O34" s="1145"/>
      <c r="P34" s="1145"/>
      <c r="Q34" s="1145"/>
      <c r="R34" s="1145"/>
      <c r="S34" s="1145"/>
    </row>
    <row r="35" spans="2:19" s="371" customFormat="1" ht="33.950000000000003" customHeight="1" x14ac:dyDescent="0.2">
      <c r="B35" s="1165" t="s">
        <v>1017</v>
      </c>
      <c r="C35" s="1186"/>
      <c r="D35" s="1186"/>
      <c r="E35" s="1186"/>
      <c r="F35" s="1186"/>
      <c r="G35" s="1186"/>
      <c r="H35" s="1186"/>
      <c r="I35" s="1167" t="s">
        <v>156</v>
      </c>
      <c r="J35" s="1145"/>
      <c r="K35" s="1145"/>
      <c r="L35" s="1145"/>
      <c r="M35" s="1145"/>
      <c r="N35" s="1145"/>
      <c r="O35" s="1145"/>
      <c r="P35" s="1145"/>
      <c r="Q35" s="1145"/>
      <c r="R35" s="1145"/>
      <c r="S35" s="1145"/>
    </row>
    <row r="36" spans="2:19" s="370" customFormat="1" ht="9" customHeight="1" x14ac:dyDescent="0.2">
      <c r="B36" s="1177"/>
      <c r="C36" s="1186"/>
      <c r="D36" s="1186"/>
      <c r="E36" s="1186"/>
      <c r="F36" s="1186"/>
      <c r="G36" s="1186"/>
      <c r="H36" s="1186"/>
      <c r="I36" s="1144"/>
      <c r="J36" s="1145"/>
      <c r="K36" s="1145"/>
      <c r="L36" s="1145"/>
      <c r="M36" s="1145"/>
      <c r="N36" s="1145"/>
      <c r="O36" s="1145"/>
      <c r="P36" s="1145"/>
      <c r="Q36" s="1145"/>
      <c r="R36" s="1145"/>
      <c r="S36" s="1145"/>
    </row>
    <row r="37" spans="2:19" s="371" customFormat="1" ht="33.950000000000003" customHeight="1" x14ac:dyDescent="0.2">
      <c r="B37" s="635" t="s">
        <v>1005</v>
      </c>
      <c r="C37" s="1185">
        <v>85.169744333675922</v>
      </c>
      <c r="D37" s="1185">
        <v>16.301265231649118</v>
      </c>
      <c r="E37" s="1185">
        <v>4.1340353499652371</v>
      </c>
      <c r="F37" s="1185">
        <v>-2.7437594869590853</v>
      </c>
      <c r="G37" s="1185">
        <v>14.018591466263718</v>
      </c>
      <c r="H37" s="1185">
        <v>-9.2812824038846493</v>
      </c>
      <c r="I37" s="1146" t="s">
        <v>1006</v>
      </c>
      <c r="J37" s="1145"/>
      <c r="K37" s="1145"/>
      <c r="L37" s="1145"/>
      <c r="M37" s="1145"/>
      <c r="N37" s="1145"/>
      <c r="O37" s="1145"/>
      <c r="P37" s="1145"/>
      <c r="Q37" s="1145"/>
      <c r="R37" s="1145"/>
      <c r="S37" s="1145"/>
    </row>
    <row r="38" spans="2:19" s="371" customFormat="1" ht="33.950000000000003" customHeight="1" x14ac:dyDescent="0.2">
      <c r="B38" s="635" t="s">
        <v>1007</v>
      </c>
      <c r="C38" s="1185">
        <v>-36.186068843074622</v>
      </c>
      <c r="D38" s="1185">
        <v>-8.1250753295599942</v>
      </c>
      <c r="E38" s="1185">
        <v>16.714399655264</v>
      </c>
      <c r="F38" s="1185">
        <v>15.017150126992028</v>
      </c>
      <c r="G38" s="1185">
        <v>0.60358638511814888</v>
      </c>
      <c r="H38" s="1185">
        <v>-16.025781997623657</v>
      </c>
      <c r="I38" s="1146" t="s">
        <v>1008</v>
      </c>
      <c r="J38" s="1145"/>
      <c r="K38" s="1145"/>
      <c r="L38" s="1145"/>
      <c r="M38" s="1145"/>
      <c r="N38" s="1145"/>
      <c r="O38" s="1145"/>
      <c r="P38" s="1145"/>
      <c r="Q38" s="1145"/>
      <c r="R38" s="1145"/>
      <c r="S38" s="1145"/>
    </row>
    <row r="39" spans="2:19" s="371" customFormat="1" ht="33.950000000000003" customHeight="1" x14ac:dyDescent="0.2">
      <c r="B39" s="635" t="s">
        <v>1018</v>
      </c>
      <c r="C39" s="1185">
        <v>262.28156104256624</v>
      </c>
      <c r="D39" s="1185">
        <v>56.337365883304493</v>
      </c>
      <c r="E39" s="1185">
        <v>42.77827582561757</v>
      </c>
      <c r="F39" s="1185">
        <v>56.515068469936416</v>
      </c>
      <c r="G39" s="1185">
        <v>-15.340542512485889</v>
      </c>
      <c r="H39" s="1185">
        <v>-75.997073591705799</v>
      </c>
      <c r="I39" s="1146" t="s">
        <v>1019</v>
      </c>
      <c r="J39" s="1145"/>
      <c r="K39" s="1145"/>
      <c r="L39" s="1145"/>
      <c r="M39" s="1145"/>
      <c r="N39" s="1145"/>
      <c r="O39" s="1145"/>
      <c r="P39" s="1145"/>
      <c r="Q39" s="1145"/>
      <c r="R39" s="1145"/>
      <c r="S39" s="1145"/>
    </row>
    <row r="40" spans="2:19" s="371" customFormat="1" ht="33.950000000000003" customHeight="1" x14ac:dyDescent="0.2">
      <c r="B40" s="635" t="s">
        <v>1020</v>
      </c>
      <c r="C40" s="1185">
        <v>32.553571274780488</v>
      </c>
      <c r="D40" s="1185">
        <v>4.1998452741257575</v>
      </c>
      <c r="E40" s="1185">
        <v>25.367040745031531</v>
      </c>
      <c r="F40" s="1185">
        <v>14.574722409892882</v>
      </c>
      <c r="G40" s="1185">
        <v>-32.657440056173783</v>
      </c>
      <c r="H40" s="1185">
        <v>30.57258568164276</v>
      </c>
      <c r="I40" s="1146" t="s">
        <v>1021</v>
      </c>
      <c r="J40" s="1145"/>
      <c r="K40" s="1145"/>
      <c r="L40" s="1145"/>
      <c r="M40" s="1145"/>
      <c r="N40" s="1145"/>
      <c r="O40" s="1145"/>
      <c r="P40" s="1145"/>
      <c r="Q40" s="1145"/>
      <c r="R40" s="1145"/>
      <c r="S40" s="1145"/>
    </row>
    <row r="41" spans="2:19" s="20" customFormat="1" ht="15" customHeight="1" thickBot="1" x14ac:dyDescent="0.7">
      <c r="B41" s="1187"/>
      <c r="C41" s="1188"/>
      <c r="D41" s="1188"/>
      <c r="E41" s="1188"/>
      <c r="F41" s="1188"/>
      <c r="G41" s="1188"/>
      <c r="H41" s="1188"/>
      <c r="I41" s="1189"/>
      <c r="K41" s="1153"/>
      <c r="L41" s="1190"/>
      <c r="M41" s="1190"/>
      <c r="N41" s="1190"/>
      <c r="O41" s="1190"/>
      <c r="P41" s="1190"/>
      <c r="Q41" s="1190"/>
      <c r="R41" s="1190"/>
      <c r="S41" s="1190"/>
    </row>
    <row r="42" spans="2:19" s="182" customFormat="1" ht="9" customHeight="1" thickTop="1" x14ac:dyDescent="0.65">
      <c r="L42" s="1190"/>
      <c r="M42" s="1190"/>
      <c r="N42" s="1190"/>
      <c r="O42" s="1190"/>
      <c r="P42" s="1190"/>
      <c r="Q42" s="1190"/>
      <c r="R42" s="1190"/>
    </row>
    <row r="43" spans="2:19" s="38" customFormat="1" ht="22.5" x14ac:dyDescent="0.5">
      <c r="B43" s="197" t="s">
        <v>650</v>
      </c>
      <c r="C43" s="197"/>
      <c r="D43" s="197"/>
      <c r="E43" s="197"/>
      <c r="F43" s="197"/>
      <c r="G43" s="197"/>
      <c r="H43" s="197"/>
      <c r="I43" s="197" t="s">
        <v>761</v>
      </c>
    </row>
    <row r="45" spans="2:19" x14ac:dyDescent="0.5">
      <c r="C45" s="1191"/>
      <c r="D45" s="1191"/>
      <c r="E45" s="1191"/>
      <c r="F45" s="1191"/>
    </row>
  </sheetData>
  <mergeCells count="10">
    <mergeCell ref="B3:I3"/>
    <mergeCell ref="B5:I5"/>
    <mergeCell ref="B9:B11"/>
    <mergeCell ref="C9:C11"/>
    <mergeCell ref="D9:D11"/>
    <mergeCell ref="E9:E11"/>
    <mergeCell ref="F9:F11"/>
    <mergeCell ref="G9:G11"/>
    <mergeCell ref="H9:H11"/>
    <mergeCell ref="I9:I11"/>
  </mergeCells>
  <printOptions horizontalCentered="1"/>
  <pageMargins left="0.196850393700787" right="0.196850393700787" top="0.59055118110236204" bottom="0.39370078740157499" header="0.511811023622047" footer="0.511811023622047"/>
  <pageSetup paperSize="9" scale="45" orientation="portrait" r:id="rId1"/>
  <headerFooter alignWithMargins="0">
    <oddFooter>&amp;C&amp;"Times New Roman,Regular"&amp;20- 39 -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3"/>
  <sheetViews>
    <sheetView showGridLines="0" rightToLeft="1" zoomScale="70" zoomScaleNormal="70" workbookViewId="0"/>
  </sheetViews>
  <sheetFormatPr defaultRowHeight="12.75" x14ac:dyDescent="0.2"/>
  <cols>
    <col min="1" max="1" width="117" style="967" customWidth="1"/>
    <col min="2" max="2" width="83.42578125" style="967" customWidth="1"/>
    <col min="3" max="16384" width="9.140625" style="967"/>
  </cols>
  <sheetData>
    <row r="1" spans="1:2" ht="43.5" customHeight="1" x14ac:dyDescent="0.2">
      <c r="A1" s="1640" t="s">
        <v>882</v>
      </c>
      <c r="B1" s="966"/>
    </row>
    <row r="2" spans="1:2" ht="12.75" customHeight="1" x14ac:dyDescent="0.2">
      <c r="A2" s="1640"/>
      <c r="B2" s="968"/>
    </row>
    <row r="3" spans="1:2" ht="12.75" customHeight="1" x14ac:dyDescent="0.2">
      <c r="A3" s="1640"/>
      <c r="B3" s="968"/>
    </row>
    <row r="4" spans="1:2" ht="12.75" customHeight="1" x14ac:dyDescent="0.2">
      <c r="A4" s="1640"/>
      <c r="B4" s="968"/>
    </row>
    <row r="5" spans="1:2" ht="12.75" customHeight="1" x14ac:dyDescent="0.2">
      <c r="A5" s="1640"/>
      <c r="B5" s="968"/>
    </row>
    <row r="6" spans="1:2" ht="12.75" customHeight="1" x14ac:dyDescent="0.2">
      <c r="A6" s="1640"/>
      <c r="B6" s="968"/>
    </row>
    <row r="7" spans="1:2" ht="12.75" customHeight="1" x14ac:dyDescent="0.2">
      <c r="A7" s="1640"/>
      <c r="B7" s="968"/>
    </row>
    <row r="8" spans="1:2" ht="12.75" customHeight="1" x14ac:dyDescent="0.2">
      <c r="A8" s="1640"/>
      <c r="B8" s="968"/>
    </row>
    <row r="9" spans="1:2" ht="12.75" customHeight="1" x14ac:dyDescent="0.2">
      <c r="A9" s="1640"/>
      <c r="B9" s="969"/>
    </row>
    <row r="10" spans="1:2" ht="12.75" customHeight="1" x14ac:dyDescent="0.2">
      <c r="A10" s="1640"/>
      <c r="B10" s="968"/>
    </row>
    <row r="11" spans="1:2" ht="12.75" customHeight="1" x14ac:dyDescent="0.2">
      <c r="A11" s="1640"/>
      <c r="B11" s="970"/>
    </row>
    <row r="12" spans="1:2" ht="12.75" customHeight="1" x14ac:dyDescent="0.2">
      <c r="A12" s="1640"/>
    </row>
    <row r="13" spans="1:2" ht="12.75" customHeight="1" x14ac:dyDescent="0.2">
      <c r="A13" s="1640"/>
    </row>
    <row r="14" spans="1:2" ht="12.75" customHeight="1" x14ac:dyDescent="0.2">
      <c r="A14" s="1640"/>
    </row>
    <row r="15" spans="1:2" ht="12.75" customHeight="1" x14ac:dyDescent="0.2">
      <c r="A15" s="1640"/>
    </row>
    <row r="16" spans="1:2" ht="12.75" customHeight="1" x14ac:dyDescent="0.2">
      <c r="A16" s="1640"/>
    </row>
    <row r="17" spans="1:1" ht="12.75" customHeight="1" x14ac:dyDescent="0.2">
      <c r="A17" s="1640"/>
    </row>
    <row r="18" spans="1:1" ht="12.75" customHeight="1" x14ac:dyDescent="0.2">
      <c r="A18" s="1640"/>
    </row>
    <row r="19" spans="1:1" ht="12.75" customHeight="1" x14ac:dyDescent="0.2">
      <c r="A19" s="1640"/>
    </row>
    <row r="20" spans="1:1" ht="12.75" customHeight="1" x14ac:dyDescent="0.2">
      <c r="A20" s="1640"/>
    </row>
    <row r="21" spans="1:1" ht="12.75" customHeight="1" x14ac:dyDescent="0.2">
      <c r="A21" s="1640"/>
    </row>
    <row r="22" spans="1:1" ht="12.75" customHeight="1" x14ac:dyDescent="0.2">
      <c r="A22" s="1640"/>
    </row>
    <row r="23" spans="1:1" ht="12.75" customHeight="1" x14ac:dyDescent="0.2">
      <c r="A23" s="1640"/>
    </row>
    <row r="24" spans="1:1" ht="12.75" customHeight="1" x14ac:dyDescent="0.2">
      <c r="A24" s="1640"/>
    </row>
    <row r="25" spans="1:1" ht="12.75" customHeight="1" x14ac:dyDescent="0.2">
      <c r="A25" s="1640"/>
    </row>
    <row r="26" spans="1:1" ht="12.75" customHeight="1" x14ac:dyDescent="0.2">
      <c r="A26" s="1640"/>
    </row>
    <row r="27" spans="1:1" ht="12.75" customHeight="1" x14ac:dyDescent="0.2">
      <c r="A27" s="1640"/>
    </row>
    <row r="28" spans="1:1" ht="12.75" customHeight="1" x14ac:dyDescent="0.2">
      <c r="A28" s="1640"/>
    </row>
    <row r="29" spans="1:1" ht="12.75" customHeight="1" x14ac:dyDescent="0.2">
      <c r="A29" s="1640"/>
    </row>
    <row r="30" spans="1:1" ht="12.75" customHeight="1" x14ac:dyDescent="0.2">
      <c r="A30" s="1640"/>
    </row>
    <row r="31" spans="1:1" ht="12.75" customHeight="1" x14ac:dyDescent="0.2">
      <c r="A31" s="1640"/>
    </row>
    <row r="32" spans="1:1" ht="12.75" customHeight="1" x14ac:dyDescent="0.2">
      <c r="A32" s="1640"/>
    </row>
    <row r="33" spans="1:1" ht="12.75" customHeight="1" x14ac:dyDescent="0.2">
      <c r="A33" s="1640"/>
    </row>
    <row r="34" spans="1:1" ht="12.75" customHeight="1" x14ac:dyDescent="0.2">
      <c r="A34" s="1640"/>
    </row>
    <row r="35" spans="1:1" ht="12.75" customHeight="1" x14ac:dyDescent="0.2">
      <c r="A35" s="1640"/>
    </row>
    <row r="36" spans="1:1" ht="12.75" customHeight="1" x14ac:dyDescent="0.2">
      <c r="A36" s="1640"/>
    </row>
    <row r="37" spans="1:1" ht="12.75" customHeight="1" x14ac:dyDescent="0.2">
      <c r="A37" s="1640"/>
    </row>
    <row r="38" spans="1:1" ht="12.75" customHeight="1" x14ac:dyDescent="0.2">
      <c r="A38" s="1640"/>
    </row>
    <row r="39" spans="1:1" ht="12.75" customHeight="1" x14ac:dyDescent="0.2">
      <c r="A39" s="1640"/>
    </row>
    <row r="40" spans="1:1" ht="12.75" customHeight="1" x14ac:dyDescent="0.2">
      <c r="A40" s="1640"/>
    </row>
    <row r="41" spans="1:1" ht="12.75" customHeight="1" x14ac:dyDescent="0.2">
      <c r="A41" s="1640"/>
    </row>
    <row r="42" spans="1:1" ht="12.75" customHeight="1" x14ac:dyDescent="0.2">
      <c r="A42" s="1640"/>
    </row>
    <row r="43" spans="1:1" ht="12.75" customHeight="1" x14ac:dyDescent="0.2">
      <c r="A43" s="1640"/>
    </row>
    <row r="44" spans="1:1" ht="12.75" customHeight="1" x14ac:dyDescent="0.2">
      <c r="A44" s="1640"/>
    </row>
    <row r="45" spans="1:1" ht="12.75" customHeight="1" x14ac:dyDescent="0.2">
      <c r="A45" s="1640"/>
    </row>
    <row r="46" spans="1:1" ht="12.75" customHeight="1" x14ac:dyDescent="0.2">
      <c r="A46" s="1640"/>
    </row>
    <row r="47" spans="1:1" ht="12.75" customHeight="1" x14ac:dyDescent="0.2">
      <c r="A47" s="1640"/>
    </row>
    <row r="48" spans="1:1" ht="12.75" customHeight="1" x14ac:dyDescent="0.2">
      <c r="A48" s="1640"/>
    </row>
    <row r="49" spans="1:1" ht="12.75" customHeight="1" x14ac:dyDescent="0.2">
      <c r="A49" s="1640"/>
    </row>
    <row r="50" spans="1:1" ht="12.75" customHeight="1" x14ac:dyDescent="0.2">
      <c r="A50" s="1640"/>
    </row>
    <row r="51" spans="1:1" ht="12.75" customHeight="1" x14ac:dyDescent="0.2">
      <c r="A51" s="1640"/>
    </row>
    <row r="52" spans="1:1" ht="12.75" customHeight="1" x14ac:dyDescent="0.2">
      <c r="A52" s="1640"/>
    </row>
    <row r="53" spans="1:1" ht="12.75" customHeight="1" x14ac:dyDescent="0.2">
      <c r="A53" s="1640"/>
    </row>
    <row r="54" spans="1:1" ht="12.75" customHeight="1" x14ac:dyDescent="0.2">
      <c r="A54" s="1640"/>
    </row>
    <row r="55" spans="1:1" ht="12.75" customHeight="1" x14ac:dyDescent="0.2">
      <c r="A55" s="1640"/>
    </row>
    <row r="56" spans="1:1" ht="12.75" customHeight="1" x14ac:dyDescent="0.2">
      <c r="A56" s="1640"/>
    </row>
    <row r="57" spans="1:1" ht="12.75" customHeight="1" x14ac:dyDescent="0.2">
      <c r="A57" s="1640"/>
    </row>
    <row r="58" spans="1:1" ht="12.75" customHeight="1" x14ac:dyDescent="0.2">
      <c r="A58" s="1640"/>
    </row>
    <row r="59" spans="1:1" ht="12.75" customHeight="1" x14ac:dyDescent="0.2">
      <c r="A59" s="1640"/>
    </row>
    <row r="60" spans="1:1" ht="12.75" customHeight="1" x14ac:dyDescent="0.2">
      <c r="A60" s="1640"/>
    </row>
    <row r="61" spans="1:1" ht="12.75" customHeight="1" x14ac:dyDescent="0.2">
      <c r="A61" s="1640"/>
    </row>
    <row r="62" spans="1:1" ht="12.75" customHeight="1" x14ac:dyDescent="0.2">
      <c r="A62" s="1640"/>
    </row>
    <row r="63" spans="1:1" ht="12.75" customHeight="1" x14ac:dyDescent="0.2">
      <c r="A63" s="1640"/>
    </row>
    <row r="64" spans="1:1" ht="12.75" customHeight="1" x14ac:dyDescent="0.2">
      <c r="A64" s="1640"/>
    </row>
    <row r="65" spans="1:1" ht="12.75" customHeight="1" x14ac:dyDescent="0.2">
      <c r="A65" s="1640"/>
    </row>
    <row r="66" spans="1:1" ht="12.75" customHeight="1" x14ac:dyDescent="0.2">
      <c r="A66" s="1640"/>
    </row>
    <row r="67" spans="1:1" ht="12.75" customHeight="1" x14ac:dyDescent="0.2">
      <c r="A67" s="1640"/>
    </row>
    <row r="68" spans="1:1" ht="12.75" customHeight="1" x14ac:dyDescent="0.2">
      <c r="A68" s="1640"/>
    </row>
    <row r="69" spans="1:1" ht="12.75" customHeight="1" x14ac:dyDescent="0.2">
      <c r="A69" s="1640"/>
    </row>
    <row r="70" spans="1:1" ht="12.75" customHeight="1" x14ac:dyDescent="0.2">
      <c r="A70" s="1640"/>
    </row>
    <row r="71" spans="1:1" ht="12.75" customHeight="1" x14ac:dyDescent="0.2">
      <c r="A71" s="1640"/>
    </row>
    <row r="72" spans="1:1" ht="12.75" customHeight="1" x14ac:dyDescent="0.2">
      <c r="A72" s="1640"/>
    </row>
    <row r="73" spans="1:1" ht="12.75" customHeight="1" x14ac:dyDescent="0.2">
      <c r="A73" s="1640"/>
    </row>
    <row r="74" spans="1:1" ht="12.75" customHeight="1" x14ac:dyDescent="0.2">
      <c r="A74" s="1640"/>
    </row>
    <row r="75" spans="1:1" ht="12.75" customHeight="1" x14ac:dyDescent="0.2">
      <c r="A75" s="1640"/>
    </row>
    <row r="76" spans="1:1" ht="12.75" customHeight="1" x14ac:dyDescent="0.2">
      <c r="A76" s="1640"/>
    </row>
    <row r="77" spans="1:1" ht="12.75" customHeight="1" x14ac:dyDescent="0.2">
      <c r="A77" s="1640"/>
    </row>
    <row r="78" spans="1:1" ht="12.75" customHeight="1" x14ac:dyDescent="0.2">
      <c r="A78" s="1640"/>
    </row>
    <row r="79" spans="1:1" ht="12.75" customHeight="1" x14ac:dyDescent="0.2">
      <c r="A79" s="1640"/>
    </row>
    <row r="80" spans="1:1" ht="12.75" customHeight="1" x14ac:dyDescent="0.2">
      <c r="A80" s="1640"/>
    </row>
    <row r="81" spans="1:1" ht="12.75" customHeight="1" x14ac:dyDescent="0.2">
      <c r="A81" s="1640"/>
    </row>
    <row r="82" spans="1:1" ht="12.75" customHeight="1" x14ac:dyDescent="0.2">
      <c r="A82" s="1640"/>
    </row>
    <row r="83" spans="1:1" ht="12.75" customHeight="1" x14ac:dyDescent="0.2">
      <c r="A83" s="1640"/>
    </row>
    <row r="84" spans="1:1" ht="12.75" customHeight="1" x14ac:dyDescent="0.2">
      <c r="A84" s="1640"/>
    </row>
    <row r="85" spans="1:1" ht="12.75" customHeight="1" x14ac:dyDescent="0.2">
      <c r="A85" s="1640"/>
    </row>
    <row r="86" spans="1:1" ht="12.75" customHeight="1" x14ac:dyDescent="0.2">
      <c r="A86" s="1640"/>
    </row>
    <row r="87" spans="1:1" ht="12.75" customHeight="1" x14ac:dyDescent="0.2">
      <c r="A87" s="1640"/>
    </row>
    <row r="88" spans="1:1" ht="12.75" customHeight="1" x14ac:dyDescent="0.2">
      <c r="A88" s="1640"/>
    </row>
    <row r="89" spans="1:1" ht="12.75" customHeight="1" x14ac:dyDescent="0.2">
      <c r="A89" s="1640"/>
    </row>
    <row r="90" spans="1:1" ht="12.75" customHeight="1" x14ac:dyDescent="0.2">
      <c r="A90" s="1640"/>
    </row>
    <row r="91" spans="1:1" ht="12.75" customHeight="1" x14ac:dyDescent="0.2">
      <c r="A91" s="1640"/>
    </row>
    <row r="92" spans="1:1" ht="12.75" customHeight="1" x14ac:dyDescent="0.2">
      <c r="A92" s="1640"/>
    </row>
    <row r="93" spans="1:1" ht="12.75" customHeight="1" x14ac:dyDescent="0.2">
      <c r="A93" s="1640"/>
    </row>
    <row r="94" spans="1:1" ht="12.75" customHeight="1" x14ac:dyDescent="0.2">
      <c r="A94" s="1640"/>
    </row>
    <row r="95" spans="1:1" ht="12.75" customHeight="1" x14ac:dyDescent="0.2">
      <c r="A95" s="1640"/>
    </row>
    <row r="96" spans="1:1" ht="12.75" customHeight="1" x14ac:dyDescent="0.2">
      <c r="A96" s="1640"/>
    </row>
    <row r="97" spans="1:1" ht="12.75" customHeight="1" x14ac:dyDescent="0.2">
      <c r="A97" s="1640"/>
    </row>
    <row r="98" spans="1:1" ht="12.75" customHeight="1" x14ac:dyDescent="0.2">
      <c r="A98" s="1640"/>
    </row>
    <row r="99" spans="1:1" ht="12.75" customHeight="1" x14ac:dyDescent="0.2">
      <c r="A99" s="1640"/>
    </row>
    <row r="100" spans="1:1" ht="12.75" customHeight="1" x14ac:dyDescent="0.2">
      <c r="A100" s="1640"/>
    </row>
    <row r="101" spans="1:1" ht="12.75" customHeight="1" x14ac:dyDescent="0.2">
      <c r="A101" s="1640"/>
    </row>
    <row r="102" spans="1:1" ht="12.75" customHeight="1" x14ac:dyDescent="0.2">
      <c r="A102" s="1640"/>
    </row>
    <row r="103" spans="1:1" ht="12.75" customHeight="1" x14ac:dyDescent="0.2">
      <c r="A103" s="1640"/>
    </row>
    <row r="104" spans="1:1" ht="12.75" customHeight="1" x14ac:dyDescent="0.2">
      <c r="A104" s="1640"/>
    </row>
    <row r="105" spans="1:1" ht="12.75" customHeight="1" x14ac:dyDescent="0.2">
      <c r="A105" s="1640"/>
    </row>
    <row r="106" spans="1:1" ht="12.75" customHeight="1" x14ac:dyDescent="0.2">
      <c r="A106" s="1640"/>
    </row>
    <row r="107" spans="1:1" ht="12.75" customHeight="1" x14ac:dyDescent="0.2">
      <c r="A107" s="1640"/>
    </row>
    <row r="108" spans="1:1" ht="12.75" customHeight="1" x14ac:dyDescent="0.2">
      <c r="A108" s="1640"/>
    </row>
    <row r="109" spans="1:1" ht="12.75" customHeight="1" x14ac:dyDescent="0.2">
      <c r="A109" s="1640"/>
    </row>
    <row r="110" spans="1:1" ht="12.75" customHeight="1" x14ac:dyDescent="0.2">
      <c r="A110" s="1640"/>
    </row>
    <row r="111" spans="1:1" ht="12.75" customHeight="1" x14ac:dyDescent="0.2">
      <c r="A111" s="1640"/>
    </row>
    <row r="112" spans="1:1" ht="12.75" customHeight="1" x14ac:dyDescent="0.2">
      <c r="A112" s="1640"/>
    </row>
    <row r="113" spans="1:1" ht="12.75" customHeight="1" x14ac:dyDescent="0.2">
      <c r="A113" s="1640"/>
    </row>
    <row r="114" spans="1:1" ht="12.75" customHeight="1" x14ac:dyDescent="0.2">
      <c r="A114" s="1640"/>
    </row>
    <row r="115" spans="1:1" ht="12.75" customHeight="1" x14ac:dyDescent="0.2">
      <c r="A115" s="1640"/>
    </row>
    <row r="116" spans="1:1" ht="12.75" customHeight="1" x14ac:dyDescent="0.2">
      <c r="A116" s="1640"/>
    </row>
    <row r="117" spans="1:1" ht="12.75" customHeight="1" x14ac:dyDescent="0.2">
      <c r="A117" s="1640"/>
    </row>
    <row r="118" spans="1:1" ht="12.75" customHeight="1" x14ac:dyDescent="0.2">
      <c r="A118" s="1640"/>
    </row>
    <row r="119" spans="1:1" ht="12.75" customHeight="1" x14ac:dyDescent="0.2">
      <c r="A119" s="1640"/>
    </row>
    <row r="120" spans="1:1" ht="12.75" customHeight="1" x14ac:dyDescent="0.2">
      <c r="A120" s="1640"/>
    </row>
    <row r="121" spans="1:1" ht="12.75" customHeight="1" x14ac:dyDescent="0.2">
      <c r="A121" s="1640"/>
    </row>
    <row r="122" spans="1:1" ht="12.75" customHeight="1" x14ac:dyDescent="0.2">
      <c r="A122" s="1640"/>
    </row>
    <row r="123" spans="1:1" ht="12.75" customHeight="1" x14ac:dyDescent="0.2">
      <c r="A123" s="1640"/>
    </row>
    <row r="124" spans="1:1" ht="12.75" customHeight="1" x14ac:dyDescent="0.2">
      <c r="A124" s="1640"/>
    </row>
    <row r="125" spans="1:1" ht="12.75" customHeight="1" x14ac:dyDescent="0.2">
      <c r="A125" s="1640"/>
    </row>
    <row r="126" spans="1:1" ht="12.75" customHeight="1" x14ac:dyDescent="0.2">
      <c r="A126" s="1640"/>
    </row>
    <row r="127" spans="1:1" ht="12.75" customHeight="1" x14ac:dyDescent="0.2">
      <c r="A127" s="1640"/>
    </row>
    <row r="128" spans="1:1" ht="12.75" customHeight="1" x14ac:dyDescent="0.2">
      <c r="A128" s="1640"/>
    </row>
    <row r="129" spans="1:1" ht="12.75" customHeight="1" x14ac:dyDescent="0.2">
      <c r="A129" s="1640"/>
    </row>
    <row r="130" spans="1:1" ht="12.75" customHeight="1" x14ac:dyDescent="0.2">
      <c r="A130" s="1640"/>
    </row>
    <row r="131" spans="1:1" ht="12.75" customHeight="1" x14ac:dyDescent="0.2">
      <c r="A131" s="1640"/>
    </row>
    <row r="132" spans="1:1" ht="12.75" customHeight="1" x14ac:dyDescent="0.2">
      <c r="A132" s="1640"/>
    </row>
    <row r="133" spans="1:1" ht="12.75" customHeight="1" x14ac:dyDescent="0.2">
      <c r="A133" s="1640"/>
    </row>
    <row r="134" spans="1:1" ht="12.75" customHeight="1" x14ac:dyDescent="0.2">
      <c r="A134" s="1640"/>
    </row>
    <row r="135" spans="1:1" ht="12.75" customHeight="1" x14ac:dyDescent="0.2">
      <c r="A135" s="1640"/>
    </row>
    <row r="136" spans="1:1" ht="12.75" customHeight="1" x14ac:dyDescent="0.2">
      <c r="A136" s="1640"/>
    </row>
    <row r="137" spans="1:1" ht="12.75" customHeight="1" x14ac:dyDescent="0.2">
      <c r="A137" s="1640"/>
    </row>
    <row r="138" spans="1:1" ht="12.75" customHeight="1" x14ac:dyDescent="0.2">
      <c r="A138" s="1640"/>
    </row>
    <row r="139" spans="1:1" ht="12.75" customHeight="1" x14ac:dyDescent="0.2">
      <c r="A139" s="1640"/>
    </row>
    <row r="140" spans="1:1" ht="12.75" customHeight="1" x14ac:dyDescent="0.2">
      <c r="A140" s="1640"/>
    </row>
    <row r="141" spans="1:1" ht="12.75" customHeight="1" x14ac:dyDescent="0.2">
      <c r="A141" s="1640"/>
    </row>
    <row r="142" spans="1:1" ht="12.75" customHeight="1" x14ac:dyDescent="0.2">
      <c r="A142" s="1640"/>
    </row>
    <row r="143" spans="1:1" ht="12.75" customHeight="1" x14ac:dyDescent="0.2">
      <c r="A143" s="1640"/>
    </row>
    <row r="144" spans="1:1" ht="12.75" customHeight="1" x14ac:dyDescent="0.2">
      <c r="A144" s="1640"/>
    </row>
    <row r="145" spans="1:1" ht="12.75" customHeight="1" x14ac:dyDescent="0.2">
      <c r="A145" s="1640"/>
    </row>
    <row r="146" spans="1:1" ht="12.75" customHeight="1" x14ac:dyDescent="0.2">
      <c r="A146" s="1640"/>
    </row>
    <row r="147" spans="1:1" ht="12.75" customHeight="1" x14ac:dyDescent="0.2">
      <c r="A147" s="1640"/>
    </row>
    <row r="148" spans="1:1" ht="12.75" customHeight="1" x14ac:dyDescent="0.2">
      <c r="A148" s="1640"/>
    </row>
    <row r="149" spans="1:1" ht="12.75" customHeight="1" x14ac:dyDescent="0.45">
      <c r="A149" s="971"/>
    </row>
    <row r="150" spans="1:1" ht="12.75" customHeight="1" x14ac:dyDescent="0.45">
      <c r="A150" s="971"/>
    </row>
    <row r="151" spans="1:1" ht="12.75" customHeight="1" x14ac:dyDescent="0.45">
      <c r="A151" s="971"/>
    </row>
    <row r="152" spans="1:1" ht="12.75" customHeight="1" x14ac:dyDescent="0.45">
      <c r="A152" s="971"/>
    </row>
    <row r="153" spans="1:1" ht="12.75" customHeight="1" x14ac:dyDescent="0.45">
      <c r="A153" s="971"/>
    </row>
    <row r="154" spans="1:1" ht="12.75" customHeight="1" x14ac:dyDescent="0.45">
      <c r="A154" s="971"/>
    </row>
    <row r="155" spans="1:1" ht="12.75" customHeight="1" x14ac:dyDescent="0.45">
      <c r="A155" s="971"/>
    </row>
    <row r="156" spans="1:1" ht="12.75" customHeight="1" x14ac:dyDescent="0.45">
      <c r="A156" s="971"/>
    </row>
    <row r="157" spans="1:1" ht="12.75" customHeight="1" x14ac:dyDescent="0.45">
      <c r="A157" s="971"/>
    </row>
    <row r="158" spans="1:1" ht="12.75" customHeight="1" x14ac:dyDescent="0.45">
      <c r="A158" s="971"/>
    </row>
    <row r="159" spans="1:1" ht="12.75" customHeight="1" x14ac:dyDescent="0.45">
      <c r="A159" s="971"/>
    </row>
    <row r="160" spans="1:1" ht="12.75" customHeight="1" x14ac:dyDescent="0.45">
      <c r="A160" s="971"/>
    </row>
    <row r="161" spans="1:1" ht="12.75" customHeight="1" x14ac:dyDescent="0.45">
      <c r="A161" s="971"/>
    </row>
    <row r="162" spans="1:1" ht="12.75" customHeight="1" x14ac:dyDescent="0.45">
      <c r="A162" s="971"/>
    </row>
    <row r="163" spans="1:1" ht="12.75" customHeight="1" x14ac:dyDescent="0.45">
      <c r="A163" s="971"/>
    </row>
    <row r="164" spans="1:1" ht="12.75" customHeight="1" x14ac:dyDescent="0.45">
      <c r="A164" s="971"/>
    </row>
    <row r="165" spans="1:1" ht="12.75" customHeight="1" x14ac:dyDescent="0.45">
      <c r="A165" s="971"/>
    </row>
    <row r="166" spans="1:1" ht="12.75" customHeight="1" x14ac:dyDescent="0.45">
      <c r="A166" s="971"/>
    </row>
    <row r="167" spans="1:1" ht="12.75" customHeight="1" x14ac:dyDescent="0.45">
      <c r="A167" s="971"/>
    </row>
    <row r="168" spans="1:1" ht="12.75" customHeight="1" x14ac:dyDescent="0.45">
      <c r="A168" s="971"/>
    </row>
    <row r="169" spans="1:1" ht="12.75" customHeight="1" x14ac:dyDescent="0.45">
      <c r="A169" s="971"/>
    </row>
    <row r="170" spans="1:1" ht="12.75" customHeight="1" x14ac:dyDescent="0.45">
      <c r="A170" s="971"/>
    </row>
    <row r="171" spans="1:1" ht="12.75" customHeight="1" x14ac:dyDescent="0.45">
      <c r="A171" s="971"/>
    </row>
    <row r="172" spans="1:1" ht="12.75" customHeight="1" x14ac:dyDescent="0.45">
      <c r="A172" s="971"/>
    </row>
    <row r="173" spans="1:1" ht="12.75" customHeight="1" x14ac:dyDescent="0.45">
      <c r="A173" s="971"/>
    </row>
    <row r="174" spans="1:1" ht="12.75" customHeight="1" x14ac:dyDescent="0.45">
      <c r="A174" s="971"/>
    </row>
    <row r="175" spans="1:1" ht="12.75" customHeight="1" x14ac:dyDescent="0.45">
      <c r="A175" s="971"/>
    </row>
    <row r="176" spans="1:1" ht="12.75" customHeight="1" x14ac:dyDescent="0.45">
      <c r="A176" s="971"/>
    </row>
    <row r="177" spans="1:1" ht="12.75" customHeight="1" x14ac:dyDescent="0.45">
      <c r="A177" s="971"/>
    </row>
    <row r="178" spans="1:1" ht="12.75" customHeight="1" x14ac:dyDescent="0.45">
      <c r="A178" s="971"/>
    </row>
    <row r="179" spans="1:1" ht="12.75" customHeight="1" x14ac:dyDescent="0.45">
      <c r="A179" s="971"/>
    </row>
    <row r="180" spans="1:1" ht="12.75" customHeight="1" x14ac:dyDescent="0.45">
      <c r="A180" s="971"/>
    </row>
    <row r="181" spans="1:1" ht="12.75" customHeight="1" x14ac:dyDescent="0.45">
      <c r="A181" s="971"/>
    </row>
    <row r="182" spans="1:1" ht="12.75" customHeight="1" x14ac:dyDescent="0.45">
      <c r="A182" s="971"/>
    </row>
    <row r="183" spans="1:1" ht="12.75" customHeight="1" x14ac:dyDescent="0.45">
      <c r="A183" s="971"/>
    </row>
    <row r="184" spans="1:1" ht="12.75" customHeight="1" x14ac:dyDescent="0.45">
      <c r="A184" s="971"/>
    </row>
    <row r="185" spans="1:1" ht="12.75" customHeight="1" x14ac:dyDescent="0.45">
      <c r="A185" s="971"/>
    </row>
    <row r="186" spans="1:1" ht="12.75" customHeight="1" x14ac:dyDescent="0.45">
      <c r="A186" s="971"/>
    </row>
    <row r="187" spans="1:1" ht="12.75" customHeight="1" x14ac:dyDescent="0.45">
      <c r="A187" s="971"/>
    </row>
    <row r="188" spans="1:1" ht="12.75" customHeight="1" x14ac:dyDescent="0.45">
      <c r="A188" s="971"/>
    </row>
    <row r="189" spans="1:1" ht="12.75" customHeight="1" x14ac:dyDescent="0.45">
      <c r="A189" s="971"/>
    </row>
    <row r="190" spans="1:1" ht="12.75" customHeight="1" x14ac:dyDescent="0.45">
      <c r="A190" s="971"/>
    </row>
    <row r="191" spans="1:1" ht="12.75" customHeight="1" x14ac:dyDescent="0.45">
      <c r="A191" s="971"/>
    </row>
    <row r="192" spans="1:1" ht="12.75" customHeight="1" x14ac:dyDescent="0.45">
      <c r="A192" s="971"/>
    </row>
    <row r="193" spans="1:1" ht="12.75" customHeight="1" x14ac:dyDescent="0.45">
      <c r="A193" s="971"/>
    </row>
    <row r="194" spans="1:1" ht="12.75" customHeight="1" x14ac:dyDescent="0.45">
      <c r="A194" s="971"/>
    </row>
    <row r="195" spans="1:1" ht="12.75" customHeight="1" x14ac:dyDescent="0.45">
      <c r="A195" s="971"/>
    </row>
    <row r="196" spans="1:1" ht="12.75" customHeight="1" x14ac:dyDescent="0.45">
      <c r="A196" s="971"/>
    </row>
    <row r="197" spans="1:1" ht="12.75" customHeight="1" x14ac:dyDescent="0.45">
      <c r="A197" s="971"/>
    </row>
    <row r="198" spans="1:1" ht="12.75" customHeight="1" x14ac:dyDescent="0.45">
      <c r="A198" s="971"/>
    </row>
    <row r="199" spans="1:1" ht="12.75" customHeight="1" x14ac:dyDescent="0.45">
      <c r="A199" s="971"/>
    </row>
    <row r="200" spans="1:1" ht="12.75" customHeight="1" x14ac:dyDescent="0.45">
      <c r="A200" s="971"/>
    </row>
    <row r="201" spans="1:1" ht="12.75" customHeight="1" x14ac:dyDescent="0.45">
      <c r="A201" s="971"/>
    </row>
    <row r="202" spans="1:1" ht="12.75" customHeight="1" x14ac:dyDescent="0.45">
      <c r="A202" s="971"/>
    </row>
    <row r="203" spans="1:1" ht="12.75" customHeight="1" x14ac:dyDescent="0.45">
      <c r="A203" s="971"/>
    </row>
    <row r="204" spans="1:1" ht="12.75" customHeight="1" x14ac:dyDescent="0.45">
      <c r="A204" s="971"/>
    </row>
    <row r="205" spans="1:1" ht="12.75" customHeight="1" x14ac:dyDescent="0.45">
      <c r="A205" s="971"/>
    </row>
    <row r="206" spans="1:1" ht="12.75" customHeight="1" x14ac:dyDescent="0.45">
      <c r="A206" s="971"/>
    </row>
    <row r="207" spans="1:1" ht="12.75" customHeight="1" x14ac:dyDescent="0.45">
      <c r="A207" s="971"/>
    </row>
    <row r="208" spans="1:1" ht="12.75" customHeight="1" x14ac:dyDescent="0.45">
      <c r="A208" s="971"/>
    </row>
    <row r="209" spans="1:1" ht="12.75" customHeight="1" x14ac:dyDescent="0.45">
      <c r="A209" s="971"/>
    </row>
    <row r="210" spans="1:1" ht="12.75" customHeight="1" x14ac:dyDescent="0.45">
      <c r="A210" s="971"/>
    </row>
    <row r="211" spans="1:1" ht="12.75" customHeight="1" x14ac:dyDescent="0.45">
      <c r="A211" s="971"/>
    </row>
    <row r="212" spans="1:1" ht="12.75" customHeight="1" x14ac:dyDescent="0.45">
      <c r="A212" s="971"/>
    </row>
    <row r="213" spans="1:1" ht="12.75" customHeight="1" x14ac:dyDescent="0.45">
      <c r="A213" s="971"/>
    </row>
    <row r="214" spans="1:1" ht="12.75" customHeight="1" x14ac:dyDescent="0.45">
      <c r="A214" s="971"/>
    </row>
    <row r="215" spans="1:1" ht="12.75" customHeight="1" x14ac:dyDescent="0.45">
      <c r="A215" s="971"/>
    </row>
    <row r="216" spans="1:1" ht="12.75" customHeight="1" x14ac:dyDescent="0.45">
      <c r="A216" s="971"/>
    </row>
    <row r="217" spans="1:1" ht="12.75" customHeight="1" x14ac:dyDescent="0.45">
      <c r="A217" s="971"/>
    </row>
    <row r="218" spans="1:1" ht="12.75" customHeight="1" x14ac:dyDescent="0.45">
      <c r="A218" s="971"/>
    </row>
    <row r="219" spans="1:1" ht="12.75" customHeight="1" x14ac:dyDescent="0.45">
      <c r="A219" s="971"/>
    </row>
    <row r="220" spans="1:1" ht="12.75" customHeight="1" x14ac:dyDescent="0.45">
      <c r="A220" s="971"/>
    </row>
    <row r="221" spans="1:1" ht="12.75" customHeight="1" x14ac:dyDescent="0.45">
      <c r="A221" s="971"/>
    </row>
    <row r="222" spans="1:1" ht="12.75" customHeight="1" x14ac:dyDescent="0.45">
      <c r="A222" s="971"/>
    </row>
    <row r="223" spans="1:1" ht="12.75" customHeight="1" x14ac:dyDescent="0.45">
      <c r="A223" s="971"/>
    </row>
    <row r="224" spans="1:1" ht="12.75" customHeight="1" x14ac:dyDescent="0.45">
      <c r="A224" s="971"/>
    </row>
    <row r="225" spans="1:1" ht="12.75" customHeight="1" x14ac:dyDescent="0.45">
      <c r="A225" s="971"/>
    </row>
    <row r="226" spans="1:1" ht="12.75" customHeight="1" x14ac:dyDescent="0.45">
      <c r="A226" s="971"/>
    </row>
    <row r="227" spans="1:1" ht="12.75" customHeight="1" x14ac:dyDescent="0.45">
      <c r="A227" s="971"/>
    </row>
    <row r="228" spans="1:1" ht="12.75" customHeight="1" x14ac:dyDescent="0.45">
      <c r="A228" s="971"/>
    </row>
    <row r="229" spans="1:1" ht="12.75" customHeight="1" x14ac:dyDescent="0.45">
      <c r="A229" s="971"/>
    </row>
    <row r="230" spans="1:1" ht="12.75" customHeight="1" x14ac:dyDescent="0.45">
      <c r="A230" s="971"/>
    </row>
    <row r="231" spans="1:1" ht="12.75" customHeight="1" x14ac:dyDescent="0.45">
      <c r="A231" s="971"/>
    </row>
    <row r="232" spans="1:1" ht="12.75" customHeight="1" x14ac:dyDescent="0.45">
      <c r="A232" s="971"/>
    </row>
    <row r="233" spans="1:1" ht="12.75" customHeight="1" x14ac:dyDescent="0.45">
      <c r="A233" s="971"/>
    </row>
    <row r="234" spans="1:1" ht="12.75" customHeight="1" x14ac:dyDescent="0.45">
      <c r="A234" s="971"/>
    </row>
    <row r="235" spans="1:1" ht="12.75" customHeight="1" x14ac:dyDescent="0.45">
      <c r="A235" s="971"/>
    </row>
    <row r="236" spans="1:1" ht="12.75" customHeight="1" x14ac:dyDescent="0.45">
      <c r="A236" s="971"/>
    </row>
    <row r="237" spans="1:1" ht="12.75" customHeight="1" x14ac:dyDescent="0.45">
      <c r="A237" s="971"/>
    </row>
    <row r="238" spans="1:1" ht="12.75" customHeight="1" x14ac:dyDescent="0.45">
      <c r="A238" s="971"/>
    </row>
    <row r="239" spans="1:1" ht="12.75" customHeight="1" x14ac:dyDescent="0.45">
      <c r="A239" s="971"/>
    </row>
    <row r="240" spans="1:1" ht="12.75" customHeight="1" x14ac:dyDescent="0.45">
      <c r="A240" s="971"/>
    </row>
    <row r="241" spans="1:1" ht="12.75" customHeight="1" x14ac:dyDescent="0.45">
      <c r="A241" s="971"/>
    </row>
    <row r="242" spans="1:1" ht="12.75" customHeight="1" x14ac:dyDescent="0.45">
      <c r="A242" s="971"/>
    </row>
    <row r="243" spans="1:1" ht="12.75" customHeight="1" x14ac:dyDescent="0.45">
      <c r="A243" s="971"/>
    </row>
    <row r="244" spans="1:1" ht="12.75" customHeight="1" x14ac:dyDescent="0.45">
      <c r="A244" s="971"/>
    </row>
    <row r="245" spans="1:1" ht="12.75" customHeight="1" x14ac:dyDescent="0.45">
      <c r="A245" s="971"/>
    </row>
    <row r="246" spans="1:1" ht="12.75" customHeight="1" x14ac:dyDescent="0.45">
      <c r="A246" s="971"/>
    </row>
    <row r="247" spans="1:1" ht="12.75" customHeight="1" x14ac:dyDescent="0.45">
      <c r="A247" s="971"/>
    </row>
    <row r="248" spans="1:1" ht="12.75" customHeight="1" x14ac:dyDescent="0.45">
      <c r="A248" s="971"/>
    </row>
    <row r="249" spans="1:1" ht="12.75" customHeight="1" x14ac:dyDescent="0.45">
      <c r="A249" s="971"/>
    </row>
    <row r="250" spans="1:1" ht="12.75" customHeight="1" x14ac:dyDescent="0.45">
      <c r="A250" s="971"/>
    </row>
    <row r="251" spans="1:1" ht="12.75" customHeight="1" x14ac:dyDescent="0.45">
      <c r="A251" s="971"/>
    </row>
    <row r="252" spans="1:1" ht="12.75" customHeight="1" x14ac:dyDescent="0.45">
      <c r="A252" s="971"/>
    </row>
    <row r="253" spans="1:1" ht="12.75" customHeight="1" x14ac:dyDescent="0.45">
      <c r="A253" s="971"/>
    </row>
    <row r="254" spans="1:1" ht="12.75" customHeight="1" x14ac:dyDescent="0.45">
      <c r="A254" s="971"/>
    </row>
    <row r="255" spans="1:1" ht="12.75" customHeight="1" x14ac:dyDescent="0.45">
      <c r="A255" s="971"/>
    </row>
    <row r="256" spans="1:1" ht="12.75" customHeight="1" x14ac:dyDescent="0.45">
      <c r="A256" s="971"/>
    </row>
    <row r="257" spans="1:1" ht="12.75" customHeight="1" x14ac:dyDescent="0.45">
      <c r="A257" s="971"/>
    </row>
    <row r="258" spans="1:1" ht="12.75" customHeight="1" x14ac:dyDescent="0.45">
      <c r="A258" s="971"/>
    </row>
    <row r="259" spans="1:1" ht="12.75" customHeight="1" x14ac:dyDescent="0.45">
      <c r="A259" s="971"/>
    </row>
    <row r="260" spans="1:1" ht="12.75" customHeight="1" x14ac:dyDescent="0.45">
      <c r="A260" s="971"/>
    </row>
    <row r="261" spans="1:1" ht="12.75" customHeight="1" x14ac:dyDescent="0.45">
      <c r="A261" s="971"/>
    </row>
    <row r="262" spans="1:1" ht="12.75" customHeight="1" x14ac:dyDescent="0.45">
      <c r="A262" s="971"/>
    </row>
    <row r="263" spans="1:1" ht="12.75" customHeight="1" x14ac:dyDescent="0.45">
      <c r="A263" s="971"/>
    </row>
    <row r="264" spans="1:1" ht="12.75" customHeight="1" x14ac:dyDescent="0.45">
      <c r="A264" s="971"/>
    </row>
    <row r="265" spans="1:1" ht="12.75" customHeight="1" x14ac:dyDescent="0.45">
      <c r="A265" s="971"/>
    </row>
    <row r="266" spans="1:1" ht="12.75" customHeight="1" x14ac:dyDescent="0.45">
      <c r="A266" s="971"/>
    </row>
    <row r="267" spans="1:1" ht="12.75" customHeight="1" x14ac:dyDescent="0.45">
      <c r="A267" s="971"/>
    </row>
    <row r="268" spans="1:1" ht="12.75" customHeight="1" x14ac:dyDescent="0.45">
      <c r="A268" s="971"/>
    </row>
    <row r="269" spans="1:1" ht="12.75" customHeight="1" x14ac:dyDescent="0.45">
      <c r="A269" s="971"/>
    </row>
    <row r="270" spans="1:1" ht="12.75" customHeight="1" x14ac:dyDescent="0.45">
      <c r="A270" s="971"/>
    </row>
    <row r="271" spans="1:1" ht="12.75" customHeight="1" x14ac:dyDescent="0.45">
      <c r="A271" s="971"/>
    </row>
    <row r="272" spans="1:1" ht="12.75" customHeight="1" x14ac:dyDescent="0.45">
      <c r="A272" s="971"/>
    </row>
    <row r="273" spans="1:1" ht="12.75" customHeight="1" x14ac:dyDescent="0.45">
      <c r="A273" s="971"/>
    </row>
    <row r="274" spans="1:1" ht="12.75" customHeight="1" x14ac:dyDescent="0.45">
      <c r="A274" s="971"/>
    </row>
    <row r="275" spans="1:1" ht="12.75" customHeight="1" x14ac:dyDescent="0.45">
      <c r="A275" s="971"/>
    </row>
    <row r="276" spans="1:1" ht="12.75" customHeight="1" x14ac:dyDescent="0.45">
      <c r="A276" s="971"/>
    </row>
    <row r="277" spans="1:1" ht="12.75" customHeight="1" x14ac:dyDescent="0.45">
      <c r="A277" s="971"/>
    </row>
    <row r="278" spans="1:1" ht="12.75" customHeight="1" x14ac:dyDescent="0.45">
      <c r="A278" s="971"/>
    </row>
    <row r="279" spans="1:1" ht="12.75" customHeight="1" x14ac:dyDescent="0.45">
      <c r="A279" s="971"/>
    </row>
    <row r="280" spans="1:1" ht="12.75" customHeight="1" x14ac:dyDescent="0.45">
      <c r="A280" s="971"/>
    </row>
    <row r="281" spans="1:1" ht="12.75" customHeight="1" x14ac:dyDescent="0.45">
      <c r="A281" s="971"/>
    </row>
    <row r="282" spans="1:1" ht="12.75" customHeight="1" x14ac:dyDescent="0.45">
      <c r="A282" s="971"/>
    </row>
    <row r="283" spans="1:1" ht="12.75" customHeight="1" x14ac:dyDescent="0.45">
      <c r="A283" s="971"/>
    </row>
    <row r="284" spans="1:1" ht="12.75" customHeight="1" x14ac:dyDescent="0.45">
      <c r="A284" s="971"/>
    </row>
    <row r="285" spans="1:1" ht="12.75" customHeight="1" x14ac:dyDescent="0.45">
      <c r="A285" s="971"/>
    </row>
    <row r="286" spans="1:1" ht="12.75" customHeight="1" x14ac:dyDescent="0.45">
      <c r="A286" s="971"/>
    </row>
    <row r="287" spans="1:1" ht="12.75" customHeight="1" x14ac:dyDescent="0.45">
      <c r="A287" s="971"/>
    </row>
    <row r="288" spans="1:1" ht="12.75" customHeight="1" x14ac:dyDescent="0.45">
      <c r="A288" s="971"/>
    </row>
    <row r="289" spans="1:1" ht="12.75" customHeight="1" x14ac:dyDescent="0.45">
      <c r="A289" s="971"/>
    </row>
    <row r="290" spans="1:1" ht="12.75" customHeight="1" x14ac:dyDescent="0.45">
      <c r="A290" s="971"/>
    </row>
    <row r="291" spans="1:1" ht="12.75" customHeight="1" x14ac:dyDescent="0.45">
      <c r="A291" s="971"/>
    </row>
    <row r="292" spans="1:1" ht="12.75" customHeight="1" x14ac:dyDescent="0.45">
      <c r="A292" s="971"/>
    </row>
    <row r="293" spans="1:1" ht="12.75" customHeight="1" x14ac:dyDescent="0.45">
      <c r="A293" s="971"/>
    </row>
    <row r="294" spans="1:1" ht="12.75" customHeight="1" x14ac:dyDescent="0.45">
      <c r="A294" s="971"/>
    </row>
    <row r="295" spans="1:1" ht="12.75" customHeight="1" x14ac:dyDescent="0.45">
      <c r="A295" s="971"/>
    </row>
    <row r="296" spans="1:1" ht="12.75" customHeight="1" x14ac:dyDescent="0.45">
      <c r="A296" s="971"/>
    </row>
    <row r="297" spans="1:1" ht="12.75" customHeight="1" x14ac:dyDescent="0.45">
      <c r="A297" s="971"/>
    </row>
    <row r="298" spans="1:1" ht="12.75" customHeight="1" x14ac:dyDescent="0.45">
      <c r="A298" s="971"/>
    </row>
    <row r="299" spans="1:1" ht="12.75" customHeight="1" x14ac:dyDescent="0.45">
      <c r="A299" s="971"/>
    </row>
    <row r="300" spans="1:1" ht="12.75" customHeight="1" x14ac:dyDescent="0.45">
      <c r="A300" s="971"/>
    </row>
    <row r="301" spans="1:1" ht="12.75" customHeight="1" x14ac:dyDescent="0.45">
      <c r="A301" s="971"/>
    </row>
    <row r="302" spans="1:1" ht="12.75" customHeight="1" x14ac:dyDescent="0.45">
      <c r="A302" s="971"/>
    </row>
    <row r="303" spans="1:1" ht="12.75" customHeight="1" x14ac:dyDescent="0.45">
      <c r="A303" s="971"/>
    </row>
    <row r="304" spans="1:1" ht="12.75" customHeight="1" x14ac:dyDescent="0.45">
      <c r="A304" s="971"/>
    </row>
    <row r="305" spans="1:1" ht="12.75" customHeight="1" x14ac:dyDescent="0.45">
      <c r="A305" s="971"/>
    </row>
    <row r="306" spans="1:1" ht="12.75" customHeight="1" x14ac:dyDescent="0.45">
      <c r="A306" s="971"/>
    </row>
    <row r="307" spans="1:1" ht="12.75" customHeight="1" x14ac:dyDescent="0.45">
      <c r="A307" s="971"/>
    </row>
    <row r="308" spans="1:1" ht="12.75" customHeight="1" x14ac:dyDescent="0.45">
      <c r="A308" s="971"/>
    </row>
    <row r="309" spans="1:1" ht="12.75" customHeight="1" x14ac:dyDescent="0.45">
      <c r="A309" s="971"/>
    </row>
    <row r="310" spans="1:1" ht="12.75" customHeight="1" x14ac:dyDescent="0.45">
      <c r="A310" s="971"/>
    </row>
    <row r="311" spans="1:1" ht="12.75" customHeight="1" x14ac:dyDescent="0.45">
      <c r="A311" s="971"/>
    </row>
    <row r="312" spans="1:1" ht="12.75" customHeight="1" x14ac:dyDescent="0.45">
      <c r="A312" s="971"/>
    </row>
    <row r="313" spans="1:1" ht="12.75" customHeight="1" x14ac:dyDescent="0.45">
      <c r="A313" s="971"/>
    </row>
    <row r="314" spans="1:1" ht="12.75" customHeight="1" x14ac:dyDescent="0.45">
      <c r="A314" s="971"/>
    </row>
    <row r="315" spans="1:1" ht="12.75" customHeight="1" x14ac:dyDescent="0.45">
      <c r="A315" s="971"/>
    </row>
    <row r="316" spans="1:1" ht="12.75" customHeight="1" x14ac:dyDescent="0.45">
      <c r="A316" s="971"/>
    </row>
    <row r="317" spans="1:1" ht="12.75" customHeight="1" x14ac:dyDescent="0.45">
      <c r="A317" s="971"/>
    </row>
    <row r="318" spans="1:1" ht="12.75" customHeight="1" x14ac:dyDescent="0.45">
      <c r="A318" s="971"/>
    </row>
    <row r="319" spans="1:1" ht="12.75" customHeight="1" x14ac:dyDescent="0.45">
      <c r="A319" s="971"/>
    </row>
    <row r="320" spans="1:1" ht="12.75" customHeight="1" x14ac:dyDescent="0.45">
      <c r="A320" s="971"/>
    </row>
    <row r="321" spans="1:1" ht="12.75" customHeight="1" x14ac:dyDescent="0.45">
      <c r="A321" s="971"/>
    </row>
    <row r="322" spans="1:1" ht="12.75" customHeight="1" x14ac:dyDescent="0.45">
      <c r="A322" s="971"/>
    </row>
    <row r="323" spans="1:1" ht="12.75" customHeight="1" x14ac:dyDescent="0.45">
      <c r="A323" s="971"/>
    </row>
  </sheetData>
  <mergeCells count="1">
    <mergeCell ref="A1:A148"/>
  </mergeCells>
  <pageMargins left="0.7" right="0.7" top="0.75" bottom="0.75" header="0.3" footer="0.3"/>
  <pageSetup paperSize="9" orientation="portrait" copies="0" r:id="rId1"/>
  <headerFooter>
    <oddHeader>&amp;C&amp;"Sakkal Majalla,Regular"&amp;16تعريف أهم المصطلحات الاقتصادية</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180"/>
  <sheetViews>
    <sheetView rightToLeft="1" view="pageBreakPreview" zoomScale="50" zoomScaleNormal="50" zoomScaleSheetLayoutView="50" workbookViewId="0">
      <pane xSplit="2" ySplit="9" topLeftCell="C46" activePane="bottomRight" state="frozen"/>
      <selection pane="topRight"/>
      <selection pane="bottomLeft"/>
      <selection pane="bottomRight"/>
    </sheetView>
  </sheetViews>
  <sheetFormatPr defaultRowHeight="15" x14ac:dyDescent="0.35"/>
  <cols>
    <col min="1" max="1" width="9.140625" style="39"/>
    <col min="2" max="2" width="68.85546875" style="39" customWidth="1"/>
    <col min="3" max="20" width="15.7109375" style="39" customWidth="1"/>
    <col min="21" max="21" width="70.7109375" style="39" customWidth="1"/>
    <col min="22" max="24" width="12.5703125" style="39" customWidth="1"/>
    <col min="25" max="16384" width="9.140625" style="39"/>
  </cols>
  <sheetData>
    <row r="1" spans="2:46" s="5" customFormat="1" ht="19.5" customHeight="1" x14ac:dyDescent="0.65">
      <c r="B1" s="2"/>
      <c r="C1" s="2"/>
      <c r="D1" s="2"/>
      <c r="E1" s="2"/>
      <c r="F1" s="2"/>
      <c r="G1" s="2"/>
      <c r="H1" s="2"/>
      <c r="I1" s="2"/>
      <c r="J1" s="2"/>
      <c r="K1" s="2"/>
      <c r="L1" s="2"/>
      <c r="M1" s="2"/>
      <c r="N1" s="2"/>
      <c r="O1" s="2"/>
      <c r="P1" s="2"/>
      <c r="Q1" s="2"/>
      <c r="R1" s="2"/>
      <c r="S1" s="2"/>
      <c r="T1" s="2"/>
      <c r="U1" s="2"/>
      <c r="V1" s="2"/>
    </row>
    <row r="2" spans="2:46" s="5" customFormat="1" ht="19.5" customHeight="1" x14ac:dyDescent="0.65">
      <c r="B2" s="2"/>
      <c r="C2" s="2"/>
      <c r="D2" s="2"/>
      <c r="E2" s="2"/>
      <c r="F2" s="2"/>
      <c r="G2" s="2"/>
      <c r="H2" s="2"/>
      <c r="I2" s="2"/>
      <c r="J2" s="2"/>
      <c r="K2" s="2"/>
      <c r="L2" s="2"/>
      <c r="M2" s="2"/>
      <c r="N2" s="2"/>
      <c r="O2" s="2"/>
      <c r="P2" s="2"/>
      <c r="Q2" s="2"/>
      <c r="R2" s="2"/>
      <c r="S2" s="2"/>
      <c r="T2" s="2"/>
      <c r="U2" s="2"/>
      <c r="V2" s="2"/>
    </row>
    <row r="3" spans="2:46" s="5" customFormat="1" ht="19.5" customHeight="1" x14ac:dyDescent="0.65">
      <c r="B3" s="2"/>
      <c r="C3" s="2"/>
      <c r="D3" s="2"/>
      <c r="E3" s="2"/>
      <c r="F3" s="2"/>
      <c r="G3" s="2"/>
      <c r="H3" s="2"/>
      <c r="I3" s="2"/>
      <c r="J3" s="2"/>
      <c r="K3" s="2"/>
      <c r="L3" s="2"/>
      <c r="M3" s="2"/>
      <c r="N3" s="2"/>
      <c r="O3" s="2"/>
      <c r="P3" s="2"/>
      <c r="Q3" s="2"/>
      <c r="R3" s="2"/>
      <c r="S3" s="2"/>
      <c r="T3" s="2"/>
      <c r="U3" s="2"/>
      <c r="V3" s="2"/>
    </row>
    <row r="4" spans="2:46" s="381" customFormat="1" ht="36.75" x14ac:dyDescent="0.85">
      <c r="B4" s="1833" t="s">
        <v>1797</v>
      </c>
      <c r="C4" s="1833"/>
      <c r="D4" s="1833"/>
      <c r="E4" s="1833"/>
      <c r="F4" s="1833"/>
      <c r="G4" s="1833"/>
      <c r="H4" s="1833"/>
      <c r="I4" s="1833"/>
      <c r="J4" s="1833"/>
      <c r="K4" s="1833"/>
      <c r="L4" s="1834" t="s">
        <v>1798</v>
      </c>
      <c r="M4" s="1834"/>
      <c r="N4" s="1834"/>
      <c r="O4" s="1834"/>
      <c r="P4" s="1834"/>
      <c r="Q4" s="1834"/>
      <c r="R4" s="1834"/>
      <c r="S4" s="1834"/>
      <c r="T4" s="1834"/>
      <c r="U4" s="1834"/>
    </row>
    <row r="5" spans="2:46" ht="20.25" customHeight="1" x14ac:dyDescent="0.65">
      <c r="B5" s="1192"/>
      <c r="C5" s="1193"/>
      <c r="D5" s="1194"/>
      <c r="E5" s="1194"/>
      <c r="F5" s="1193"/>
      <c r="G5" s="1194"/>
      <c r="H5" s="1194"/>
      <c r="I5" s="1193"/>
      <c r="J5" s="1194"/>
      <c r="K5" s="1194"/>
      <c r="L5" s="1193"/>
      <c r="M5" s="1194"/>
      <c r="N5" s="1194"/>
      <c r="O5" s="1193"/>
      <c r="P5" s="1194"/>
      <c r="Q5" s="1194"/>
      <c r="R5" s="1194"/>
      <c r="S5" s="1194"/>
      <c r="T5" s="1194"/>
      <c r="U5" s="1194"/>
      <c r="V5" s="43"/>
    </row>
    <row r="6" spans="2:46" s="1199" customFormat="1" ht="25.5" customHeight="1" thickBot="1" x14ac:dyDescent="0.55000000000000004">
      <c r="B6" s="1195" t="s">
        <v>1022</v>
      </c>
      <c r="C6" s="1196"/>
      <c r="D6" s="1196"/>
      <c r="E6" s="1196"/>
      <c r="F6" s="1196"/>
      <c r="G6" s="1196"/>
      <c r="H6" s="1196"/>
      <c r="I6" s="1196"/>
      <c r="J6" s="1196"/>
      <c r="K6" s="1196"/>
      <c r="L6" s="1196"/>
      <c r="M6" s="1196"/>
      <c r="N6" s="1196"/>
      <c r="O6" s="1196"/>
      <c r="P6" s="1196"/>
      <c r="Q6" s="1196"/>
      <c r="R6" s="1196"/>
      <c r="S6" s="1196"/>
      <c r="T6" s="1196"/>
      <c r="U6" s="1197" t="s">
        <v>1023</v>
      </c>
      <c r="V6" s="1198"/>
    </row>
    <row r="7" spans="2:46" s="1200" customFormat="1" ht="22.5" customHeight="1" thickTop="1" x14ac:dyDescent="0.2">
      <c r="B7" s="1835" t="s">
        <v>212</v>
      </c>
      <c r="C7" s="1838" t="s">
        <v>1024</v>
      </c>
      <c r="D7" s="1839"/>
      <c r="E7" s="1840"/>
      <c r="F7" s="1838" t="s">
        <v>806</v>
      </c>
      <c r="G7" s="1839"/>
      <c r="H7" s="1840"/>
      <c r="I7" s="1838" t="s">
        <v>811</v>
      </c>
      <c r="J7" s="1839"/>
      <c r="K7" s="1840"/>
      <c r="L7" s="1838" t="s">
        <v>828</v>
      </c>
      <c r="M7" s="1839"/>
      <c r="N7" s="1840"/>
      <c r="O7" s="1838" t="s">
        <v>852</v>
      </c>
      <c r="P7" s="1839"/>
      <c r="Q7" s="1840"/>
      <c r="R7" s="1841" t="s">
        <v>866</v>
      </c>
      <c r="S7" s="1841"/>
      <c r="T7" s="1841"/>
      <c r="U7" s="1842" t="s">
        <v>211</v>
      </c>
    </row>
    <row r="8" spans="2:46" s="1200" customFormat="1" ht="24.75" customHeight="1" x14ac:dyDescent="0.2">
      <c r="B8" s="1836"/>
      <c r="C8" s="1201" t="s">
        <v>1025</v>
      </c>
      <c r="D8" s="1201" t="s">
        <v>1026</v>
      </c>
      <c r="E8" s="1201" t="s">
        <v>1027</v>
      </c>
      <c r="F8" s="1201" t="s">
        <v>1025</v>
      </c>
      <c r="G8" s="1201" t="s">
        <v>1026</v>
      </c>
      <c r="H8" s="1201" t="s">
        <v>1027</v>
      </c>
      <c r="I8" s="1201" t="s">
        <v>1025</v>
      </c>
      <c r="J8" s="1201" t="s">
        <v>1026</v>
      </c>
      <c r="K8" s="1201" t="s">
        <v>1027</v>
      </c>
      <c r="L8" s="1201" t="s">
        <v>1025</v>
      </c>
      <c r="M8" s="1201" t="s">
        <v>1026</v>
      </c>
      <c r="N8" s="1201" t="s">
        <v>1027</v>
      </c>
      <c r="O8" s="1201" t="s">
        <v>1025</v>
      </c>
      <c r="P8" s="1201" t="s">
        <v>1026</v>
      </c>
      <c r="Q8" s="1201" t="s">
        <v>1027</v>
      </c>
      <c r="R8" s="1201" t="s">
        <v>1025</v>
      </c>
      <c r="S8" s="1201" t="s">
        <v>1026</v>
      </c>
      <c r="T8" s="1201" t="s">
        <v>1027</v>
      </c>
      <c r="U8" s="1843"/>
      <c r="V8" s="1202"/>
    </row>
    <row r="9" spans="2:46" s="1200" customFormat="1" ht="24.75" customHeight="1" x14ac:dyDescent="0.2">
      <c r="B9" s="1837"/>
      <c r="C9" s="1203" t="s">
        <v>1028</v>
      </c>
      <c r="D9" s="1203" t="s">
        <v>1029</v>
      </c>
      <c r="E9" s="1203" t="s">
        <v>1030</v>
      </c>
      <c r="F9" s="1203" t="s">
        <v>1028</v>
      </c>
      <c r="G9" s="1203" t="s">
        <v>1029</v>
      </c>
      <c r="H9" s="1203" t="s">
        <v>1030</v>
      </c>
      <c r="I9" s="1203" t="s">
        <v>1028</v>
      </c>
      <c r="J9" s="1203" t="s">
        <v>1029</v>
      </c>
      <c r="K9" s="1203" t="s">
        <v>1030</v>
      </c>
      <c r="L9" s="1203" t="s">
        <v>1028</v>
      </c>
      <c r="M9" s="1203" t="s">
        <v>1029</v>
      </c>
      <c r="N9" s="1203" t="s">
        <v>1030</v>
      </c>
      <c r="O9" s="1203" t="s">
        <v>1028</v>
      </c>
      <c r="P9" s="1203" t="s">
        <v>1029</v>
      </c>
      <c r="Q9" s="1203" t="s">
        <v>1030</v>
      </c>
      <c r="R9" s="1203" t="s">
        <v>1028</v>
      </c>
      <c r="S9" s="1203" t="s">
        <v>1029</v>
      </c>
      <c r="T9" s="1203" t="s">
        <v>1030</v>
      </c>
      <c r="U9" s="1844"/>
    </row>
    <row r="10" spans="2:46" s="1207" customFormat="1" ht="15" customHeight="1" x14ac:dyDescent="0.7">
      <c r="B10" s="1087"/>
      <c r="C10" s="1204"/>
      <c r="D10" s="1204"/>
      <c r="E10" s="1204"/>
      <c r="F10" s="1204"/>
      <c r="G10" s="1204"/>
      <c r="H10" s="1205"/>
      <c r="I10" s="1204"/>
      <c r="J10" s="1204"/>
      <c r="K10" s="1204"/>
      <c r="L10" s="1204"/>
      <c r="M10" s="1204"/>
      <c r="N10" s="1204"/>
      <c r="O10" s="1204"/>
      <c r="P10" s="1204"/>
      <c r="Q10" s="1204"/>
      <c r="R10" s="1204"/>
      <c r="S10" s="1204"/>
      <c r="T10" s="1204"/>
      <c r="U10" s="1206"/>
    </row>
    <row r="11" spans="2:46" s="1211" customFormat="1" ht="24.75" customHeight="1" x14ac:dyDescent="0.2">
      <c r="B11" s="1208" t="s">
        <v>1001</v>
      </c>
      <c r="C11" s="1209">
        <v>5141.5412437982704</v>
      </c>
      <c r="D11" s="1209">
        <v>6608.8614556678485</v>
      </c>
      <c r="E11" s="1209">
        <v>-1467.3202118695781</v>
      </c>
      <c r="F11" s="1209">
        <v>5390.7326632102158</v>
      </c>
      <c r="G11" s="1209">
        <v>6076.0929881130196</v>
      </c>
      <c r="H11" s="1210">
        <v>-685.36032490280377</v>
      </c>
      <c r="I11" s="1209">
        <v>6727.0563307307948</v>
      </c>
      <c r="J11" s="1209">
        <v>6890.326844957136</v>
      </c>
      <c r="K11" s="1209">
        <v>-163.27051422634122</v>
      </c>
      <c r="L11" s="1209">
        <v>7258.1481522607064</v>
      </c>
      <c r="M11" s="1209">
        <v>7915.8332551089361</v>
      </c>
      <c r="N11" s="1209">
        <v>-657.68510284822969</v>
      </c>
      <c r="O11" s="1209">
        <v>6682.9460231607854</v>
      </c>
      <c r="P11" s="1209">
        <v>7772.3414795805002</v>
      </c>
      <c r="Q11" s="1209">
        <v>-1089.3954564197147</v>
      </c>
      <c r="R11" s="1209">
        <v>6245.739606494325</v>
      </c>
      <c r="S11" s="1209">
        <v>6415.5074323546978</v>
      </c>
      <c r="T11" s="1209">
        <v>-169.7678258603728</v>
      </c>
      <c r="U11" s="384" t="s">
        <v>634</v>
      </c>
    </row>
    <row r="12" spans="2:46" s="1211" customFormat="1" ht="12" customHeight="1" x14ac:dyDescent="0.2">
      <c r="B12" s="1208"/>
      <c r="C12" s="1209"/>
      <c r="D12" s="1209"/>
      <c r="E12" s="1209"/>
      <c r="F12" s="1209"/>
      <c r="G12" s="1209"/>
      <c r="H12" s="1210"/>
      <c r="I12" s="1209"/>
      <c r="J12" s="1209"/>
      <c r="K12" s="1209"/>
      <c r="L12" s="1209"/>
      <c r="M12" s="1209"/>
      <c r="N12" s="1209"/>
      <c r="O12" s="1209"/>
      <c r="P12" s="1209"/>
      <c r="Q12" s="1209"/>
      <c r="R12" s="1209"/>
      <c r="S12" s="1209"/>
      <c r="T12" s="1209"/>
      <c r="U12" s="384"/>
    </row>
    <row r="13" spans="2:46" s="1212" customFormat="1" ht="27.75" customHeight="1" x14ac:dyDescent="0.2">
      <c r="B13" s="1208" t="s">
        <v>1031</v>
      </c>
      <c r="C13" s="1209">
        <v>2539.4223470757206</v>
      </c>
      <c r="D13" s="1209">
        <v>6538.2169985219089</v>
      </c>
      <c r="E13" s="1209">
        <v>-3998.7946514461883</v>
      </c>
      <c r="F13" s="1209">
        <v>2878.4292061071474</v>
      </c>
      <c r="G13" s="1209">
        <v>6031.8986874922439</v>
      </c>
      <c r="H13" s="1210">
        <v>-3153.4694813850965</v>
      </c>
      <c r="I13" s="1209">
        <v>3178.4684217544013</v>
      </c>
      <c r="J13" s="1209">
        <v>6855.215284061167</v>
      </c>
      <c r="K13" s="1209">
        <v>-3676.7468623067657</v>
      </c>
      <c r="L13" s="1209">
        <v>3279.4700322763865</v>
      </c>
      <c r="M13" s="1209">
        <v>7857.7996490918676</v>
      </c>
      <c r="N13" s="1209">
        <v>-4578.3296168154811</v>
      </c>
      <c r="O13" s="1209">
        <v>3469.2906642305188</v>
      </c>
      <c r="P13" s="1209">
        <v>7730.3336206692611</v>
      </c>
      <c r="Q13" s="1209">
        <v>-4261.0429564387423</v>
      </c>
      <c r="R13" s="1209">
        <v>2806.3446504129888</v>
      </c>
      <c r="S13" s="1209">
        <v>6383.7503364843742</v>
      </c>
      <c r="T13" s="1209">
        <v>-3577.4056860713854</v>
      </c>
      <c r="U13" s="384" t="s">
        <v>1032</v>
      </c>
      <c r="V13" s="1211"/>
      <c r="W13" s="1211"/>
      <c r="X13" s="1211"/>
      <c r="Y13" s="1211"/>
      <c r="Z13" s="1211"/>
      <c r="AA13" s="1211"/>
      <c r="AB13" s="1211"/>
      <c r="AC13" s="1211"/>
      <c r="AD13" s="1211"/>
      <c r="AE13" s="1211"/>
      <c r="AF13" s="1211"/>
      <c r="AG13" s="1211"/>
      <c r="AH13" s="1211"/>
      <c r="AI13" s="1211"/>
      <c r="AJ13" s="1211"/>
      <c r="AK13" s="1211"/>
      <c r="AL13" s="1211"/>
      <c r="AM13" s="1211"/>
      <c r="AN13" s="1211"/>
      <c r="AO13" s="1211"/>
      <c r="AP13" s="1211"/>
      <c r="AQ13" s="1211"/>
      <c r="AR13" s="1211"/>
      <c r="AS13" s="1211"/>
      <c r="AT13" s="1211"/>
    </row>
    <row r="14" spans="2:46" s="1213" customFormat="1" ht="27.75" customHeight="1" x14ac:dyDescent="0.2">
      <c r="B14" s="1208" t="s">
        <v>1033</v>
      </c>
      <c r="C14" s="1209">
        <v>2047.5003244548066</v>
      </c>
      <c r="D14" s="1209">
        <v>5471.1389020587303</v>
      </c>
      <c r="E14" s="1209">
        <v>-3423.6385776039237</v>
      </c>
      <c r="F14" s="1209">
        <v>2381.2687829630604</v>
      </c>
      <c r="G14" s="1209">
        <v>5026.6047448815971</v>
      </c>
      <c r="H14" s="1210">
        <v>-2645.3359619185367</v>
      </c>
      <c r="I14" s="1209">
        <v>2479.7112762284405</v>
      </c>
      <c r="J14" s="1209">
        <v>5866.771551031572</v>
      </c>
      <c r="K14" s="1209">
        <v>-3387.0602748031315</v>
      </c>
      <c r="L14" s="1209">
        <v>2411.6739628377286</v>
      </c>
      <c r="M14" s="1209">
        <v>6747.7934424576406</v>
      </c>
      <c r="N14" s="1209">
        <v>-4336.1194796199115</v>
      </c>
      <c r="O14" s="1209">
        <v>2749.7566831862027</v>
      </c>
      <c r="P14" s="1209">
        <v>6788.5222049722097</v>
      </c>
      <c r="Q14" s="1209">
        <v>-4038.765521786007</v>
      </c>
      <c r="R14" s="1209">
        <v>2494.5439999999994</v>
      </c>
      <c r="S14" s="1209">
        <v>5700.6084355430894</v>
      </c>
      <c r="T14" s="1209">
        <v>-3206.06443554309</v>
      </c>
      <c r="U14" s="384" t="s">
        <v>1034</v>
      </c>
      <c r="V14" s="1211"/>
      <c r="W14" s="1211"/>
      <c r="X14" s="1211"/>
      <c r="Y14" s="1211"/>
      <c r="Z14" s="1211"/>
      <c r="AA14" s="1211"/>
      <c r="AB14" s="1211"/>
      <c r="AC14" s="1211"/>
      <c r="AD14" s="1211"/>
      <c r="AE14" s="1211"/>
      <c r="AF14" s="1211"/>
      <c r="AG14" s="1211"/>
      <c r="AH14" s="1211"/>
      <c r="AI14" s="1211"/>
      <c r="AJ14" s="1211"/>
      <c r="AK14" s="1211"/>
      <c r="AL14" s="1211"/>
      <c r="AM14" s="1211"/>
      <c r="AN14" s="1211"/>
      <c r="AO14" s="1211"/>
      <c r="AP14" s="1211"/>
      <c r="AQ14" s="1211"/>
      <c r="AR14" s="1211"/>
      <c r="AS14" s="1211"/>
      <c r="AT14" s="1211"/>
    </row>
    <row r="15" spans="2:46" s="1212" customFormat="1" ht="27.75" customHeight="1" x14ac:dyDescent="0.2">
      <c r="B15" s="1214" t="s">
        <v>1035</v>
      </c>
      <c r="C15" s="1215">
        <v>2021.2430573609167</v>
      </c>
      <c r="D15" s="1215">
        <v>5056.5718599186266</v>
      </c>
      <c r="E15" s="1215">
        <v>-3035.3288025577099</v>
      </c>
      <c r="F15" s="1215">
        <v>2373.1318764925622</v>
      </c>
      <c r="G15" s="1215">
        <v>4566.9833768305461</v>
      </c>
      <c r="H15" s="1216">
        <v>-2193.8515003379839</v>
      </c>
      <c r="I15" s="1215">
        <v>2402.4516489758062</v>
      </c>
      <c r="J15" s="1215">
        <v>5448.6389725973149</v>
      </c>
      <c r="K15" s="1215">
        <v>-3046.1873236215088</v>
      </c>
      <c r="L15" s="1215">
        <v>2409.7478848377286</v>
      </c>
      <c r="M15" s="1215">
        <v>6338.3750971959244</v>
      </c>
      <c r="N15" s="1215">
        <v>-3928.6272123581957</v>
      </c>
      <c r="O15" s="1215">
        <v>2718.0145173683868</v>
      </c>
      <c r="P15" s="1215">
        <v>6275.3942846253512</v>
      </c>
      <c r="Q15" s="1215">
        <v>-3557.3797672569644</v>
      </c>
      <c r="R15" s="1215">
        <v>2398.5999999999995</v>
      </c>
      <c r="S15" s="1215">
        <v>4447.3161831000007</v>
      </c>
      <c r="T15" s="1215">
        <v>-2048.7161831000012</v>
      </c>
      <c r="U15" s="1217" t="s">
        <v>1036</v>
      </c>
      <c r="V15" s="1211"/>
      <c r="W15" s="1211"/>
      <c r="X15" s="1211"/>
      <c r="Y15" s="1211"/>
      <c r="Z15" s="1211"/>
      <c r="AA15" s="1211"/>
      <c r="AB15" s="1211"/>
      <c r="AC15" s="1211"/>
      <c r="AD15" s="1211"/>
      <c r="AE15" s="1211"/>
      <c r="AF15" s="1211"/>
      <c r="AG15" s="1211"/>
      <c r="AH15" s="1211"/>
      <c r="AI15" s="1211"/>
      <c r="AJ15" s="1211"/>
      <c r="AK15" s="1211"/>
      <c r="AL15" s="1211"/>
      <c r="AM15" s="1211"/>
      <c r="AN15" s="1211"/>
      <c r="AO15" s="1211"/>
      <c r="AP15" s="1211"/>
      <c r="AQ15" s="1211"/>
      <c r="AR15" s="1211"/>
      <c r="AS15" s="1211"/>
      <c r="AT15" s="1211"/>
    </row>
    <row r="16" spans="2:46" s="1213" customFormat="1" ht="27.75" customHeight="1" x14ac:dyDescent="0.2">
      <c r="B16" s="1214" t="s">
        <v>1039</v>
      </c>
      <c r="C16" s="1215">
        <v>0</v>
      </c>
      <c r="D16" s="1215">
        <v>0</v>
      </c>
      <c r="E16" s="1215">
        <v>0</v>
      </c>
      <c r="F16" s="1215">
        <v>0</v>
      </c>
      <c r="G16" s="1215">
        <v>0</v>
      </c>
      <c r="H16" s="1216">
        <v>0</v>
      </c>
      <c r="I16" s="1215">
        <v>0</v>
      </c>
      <c r="J16" s="1215">
        <v>0</v>
      </c>
      <c r="K16" s="1215">
        <v>0</v>
      </c>
      <c r="L16" s="1215">
        <v>0</v>
      </c>
      <c r="M16" s="1215">
        <v>5.5902789999999998</v>
      </c>
      <c r="N16" s="1215">
        <v>-5.5902789999999998</v>
      </c>
      <c r="O16" s="1215">
        <v>18.020340449999999</v>
      </c>
      <c r="P16" s="1215">
        <v>32.952364000000003</v>
      </c>
      <c r="Q16" s="1215">
        <v>-14.932023550000004</v>
      </c>
      <c r="R16" s="1215">
        <v>0</v>
      </c>
      <c r="S16" s="1215">
        <v>1.1829400000000001</v>
      </c>
      <c r="T16" s="1215">
        <v>-1.1829400000000001</v>
      </c>
      <c r="U16" s="1217" t="s">
        <v>1040</v>
      </c>
      <c r="V16" s="1211"/>
      <c r="W16" s="1211"/>
      <c r="X16" s="1211"/>
      <c r="Y16" s="1211"/>
      <c r="Z16" s="1211"/>
      <c r="AA16" s="1211"/>
      <c r="AB16" s="1211"/>
      <c r="AC16" s="1211"/>
      <c r="AD16" s="1211"/>
      <c r="AE16" s="1211"/>
      <c r="AF16" s="1211"/>
      <c r="AG16" s="1211"/>
      <c r="AH16" s="1211"/>
      <c r="AI16" s="1211"/>
      <c r="AJ16" s="1211"/>
      <c r="AK16" s="1211"/>
      <c r="AL16" s="1211"/>
      <c r="AM16" s="1211"/>
      <c r="AN16" s="1211"/>
      <c r="AO16" s="1211"/>
      <c r="AP16" s="1211"/>
      <c r="AQ16" s="1211"/>
      <c r="AR16" s="1211"/>
      <c r="AS16" s="1211"/>
      <c r="AT16" s="1211"/>
    </row>
    <row r="17" spans="2:46" s="1213" customFormat="1" ht="27.75" customHeight="1" x14ac:dyDescent="0.2">
      <c r="B17" s="1218" t="s">
        <v>1041</v>
      </c>
      <c r="C17" s="1215">
        <v>0</v>
      </c>
      <c r="D17" s="1215">
        <v>0</v>
      </c>
      <c r="E17" s="1215">
        <v>0</v>
      </c>
      <c r="F17" s="1215">
        <v>0</v>
      </c>
      <c r="G17" s="1215">
        <v>0</v>
      </c>
      <c r="H17" s="1216">
        <v>0</v>
      </c>
      <c r="I17" s="1215">
        <v>0</v>
      </c>
      <c r="J17" s="1215">
        <v>0</v>
      </c>
      <c r="K17" s="1215">
        <v>0</v>
      </c>
      <c r="L17" s="1215">
        <v>0</v>
      </c>
      <c r="M17" s="1215">
        <v>0</v>
      </c>
      <c r="N17" s="1215">
        <v>0</v>
      </c>
      <c r="O17" s="1215">
        <v>1.22748922</v>
      </c>
      <c r="P17" s="1215">
        <v>0</v>
      </c>
      <c r="Q17" s="1215">
        <v>1.22748922</v>
      </c>
      <c r="R17" s="1215">
        <v>0</v>
      </c>
      <c r="S17" s="1215">
        <v>0</v>
      </c>
      <c r="T17" s="1215">
        <v>0</v>
      </c>
      <c r="U17" s="1219" t="s">
        <v>1042</v>
      </c>
      <c r="V17" s="1211"/>
      <c r="W17" s="1211"/>
      <c r="X17" s="1211"/>
      <c r="Y17" s="1211"/>
      <c r="Z17" s="1211"/>
      <c r="AA17" s="1211"/>
      <c r="AB17" s="1211"/>
      <c r="AC17" s="1211"/>
      <c r="AD17" s="1211"/>
      <c r="AE17" s="1211"/>
      <c r="AF17" s="1211"/>
      <c r="AG17" s="1211"/>
      <c r="AH17" s="1211"/>
      <c r="AI17" s="1211"/>
      <c r="AJ17" s="1211"/>
      <c r="AK17" s="1211"/>
      <c r="AL17" s="1211"/>
      <c r="AM17" s="1211"/>
      <c r="AN17" s="1211"/>
      <c r="AO17" s="1211"/>
      <c r="AP17" s="1211"/>
      <c r="AQ17" s="1211"/>
      <c r="AR17" s="1211"/>
      <c r="AS17" s="1211"/>
      <c r="AT17" s="1211"/>
    </row>
    <row r="18" spans="2:46" s="1213" customFormat="1" ht="27.75" customHeight="1" x14ac:dyDescent="0.2">
      <c r="B18" s="1218" t="s">
        <v>1043</v>
      </c>
      <c r="C18" s="1215">
        <v>0</v>
      </c>
      <c r="D18" s="1215">
        <v>0</v>
      </c>
      <c r="E18" s="1215">
        <v>0</v>
      </c>
      <c r="F18" s="1215">
        <v>0</v>
      </c>
      <c r="G18" s="1215">
        <v>0</v>
      </c>
      <c r="H18" s="1216">
        <v>0</v>
      </c>
      <c r="I18" s="1215">
        <v>0</v>
      </c>
      <c r="J18" s="1215">
        <v>0</v>
      </c>
      <c r="K18" s="1215">
        <v>0</v>
      </c>
      <c r="L18" s="1215">
        <v>0</v>
      </c>
      <c r="M18" s="1215">
        <v>5.5902789999999998</v>
      </c>
      <c r="N18" s="1215">
        <v>-5.5902789999999998</v>
      </c>
      <c r="O18" s="1215">
        <v>16.79285123</v>
      </c>
      <c r="P18" s="1215">
        <v>32.952364000000003</v>
      </c>
      <c r="Q18" s="1215">
        <v>-16.159512770000003</v>
      </c>
      <c r="R18" s="1215">
        <v>0</v>
      </c>
      <c r="S18" s="1215">
        <v>1.1829400000000001</v>
      </c>
      <c r="T18" s="1215">
        <v>-1.1829400000000001</v>
      </c>
      <c r="U18" s="1219" t="s">
        <v>1044</v>
      </c>
      <c r="V18" s="1211"/>
      <c r="W18" s="1211"/>
      <c r="X18" s="1211"/>
      <c r="Y18" s="1211"/>
      <c r="Z18" s="1211"/>
      <c r="AA18" s="1211"/>
      <c r="AB18" s="1211"/>
      <c r="AC18" s="1211"/>
      <c r="AD18" s="1211"/>
      <c r="AE18" s="1211"/>
      <c r="AF18" s="1211"/>
      <c r="AG18" s="1211"/>
      <c r="AH18" s="1211"/>
      <c r="AI18" s="1211"/>
      <c r="AJ18" s="1211"/>
      <c r="AK18" s="1211"/>
      <c r="AL18" s="1211"/>
      <c r="AM18" s="1211"/>
      <c r="AN18" s="1211"/>
      <c r="AO18" s="1211"/>
      <c r="AP18" s="1211"/>
      <c r="AQ18" s="1211"/>
      <c r="AR18" s="1211"/>
      <c r="AS18" s="1211"/>
      <c r="AT18" s="1211"/>
    </row>
    <row r="19" spans="2:46" s="1213" customFormat="1" ht="27.75" customHeight="1" x14ac:dyDescent="0.2">
      <c r="B19" s="1214" t="s">
        <v>1037</v>
      </c>
      <c r="C19" s="1215">
        <v>0</v>
      </c>
      <c r="D19" s="1215">
        <v>3.5133869</v>
      </c>
      <c r="E19" s="1215">
        <v>-3.5133869</v>
      </c>
      <c r="F19" s="1215">
        <v>0</v>
      </c>
      <c r="G19" s="1215">
        <v>6.4635999999999996</v>
      </c>
      <c r="H19" s="1216">
        <v>-6.4635999999999996</v>
      </c>
      <c r="I19" s="1215">
        <v>0</v>
      </c>
      <c r="J19" s="1215">
        <v>19</v>
      </c>
      <c r="K19" s="1215">
        <v>-19</v>
      </c>
      <c r="L19" s="1215">
        <v>0</v>
      </c>
      <c r="M19" s="1215">
        <v>3.0366559999999998</v>
      </c>
      <c r="N19" s="1215">
        <v>-3.0366559999999998</v>
      </c>
      <c r="O19" s="1215">
        <v>0</v>
      </c>
      <c r="P19" s="1215">
        <v>5.3475580000000003</v>
      </c>
      <c r="Q19" s="1215">
        <v>-5.3475580000000003</v>
      </c>
      <c r="R19" s="1215">
        <v>0</v>
      </c>
      <c r="S19" s="1215">
        <v>1.3888720000000001</v>
      </c>
      <c r="T19" s="1215">
        <v>-1.3888720000000001</v>
      </c>
      <c r="U19" s="1217" t="s">
        <v>1038</v>
      </c>
      <c r="V19" s="1211"/>
      <c r="W19" s="1211"/>
      <c r="X19" s="1211"/>
      <c r="Y19" s="1211"/>
      <c r="Z19" s="1211"/>
      <c r="AA19" s="1211"/>
      <c r="AB19" s="1211"/>
      <c r="AC19" s="1211"/>
      <c r="AD19" s="1211"/>
      <c r="AE19" s="1211"/>
      <c r="AF19" s="1211"/>
      <c r="AG19" s="1211"/>
      <c r="AH19" s="1211"/>
      <c r="AI19" s="1211"/>
      <c r="AJ19" s="1211"/>
      <c r="AK19" s="1211"/>
      <c r="AL19" s="1211"/>
      <c r="AM19" s="1211"/>
      <c r="AN19" s="1211"/>
      <c r="AO19" s="1211"/>
      <c r="AP19" s="1211"/>
      <c r="AQ19" s="1211"/>
      <c r="AR19" s="1211"/>
      <c r="AS19" s="1211"/>
      <c r="AT19" s="1211"/>
    </row>
    <row r="20" spans="2:46" s="1212" customFormat="1" ht="27.75" customHeight="1" x14ac:dyDescent="0.2">
      <c r="B20" s="1214" t="s">
        <v>1045</v>
      </c>
      <c r="C20" s="1215">
        <v>26.25726709388972</v>
      </c>
      <c r="D20" s="1215">
        <v>0</v>
      </c>
      <c r="E20" s="1215">
        <v>26.25726709388972</v>
      </c>
      <c r="F20" s="1215">
        <v>8.1369064704982854</v>
      </c>
      <c r="G20" s="1215">
        <v>0</v>
      </c>
      <c r="H20" s="1216">
        <v>8.1369064704982854</v>
      </c>
      <c r="I20" s="1215">
        <v>77.259627252634473</v>
      </c>
      <c r="J20" s="1215">
        <v>0</v>
      </c>
      <c r="K20" s="1215">
        <v>77.259627252634473</v>
      </c>
      <c r="L20" s="1215">
        <v>1.926078</v>
      </c>
      <c r="M20" s="1215">
        <v>0</v>
      </c>
      <c r="N20" s="1215">
        <v>1.926078</v>
      </c>
      <c r="O20" s="1215">
        <v>13.721825367816091</v>
      </c>
      <c r="P20" s="1215">
        <v>0</v>
      </c>
      <c r="Q20" s="1215">
        <v>13.721825367816091</v>
      </c>
      <c r="R20" s="1215">
        <v>0</v>
      </c>
      <c r="S20" s="1215">
        <v>0</v>
      </c>
      <c r="T20" s="1215">
        <v>0</v>
      </c>
      <c r="U20" s="1217" t="s">
        <v>1046</v>
      </c>
      <c r="V20" s="1211"/>
      <c r="W20" s="1211"/>
      <c r="X20" s="1211"/>
      <c r="Y20" s="1211"/>
      <c r="Z20" s="1211"/>
      <c r="AA20" s="1211"/>
      <c r="AB20" s="1211"/>
      <c r="AC20" s="1211"/>
      <c r="AD20" s="1211"/>
      <c r="AE20" s="1211"/>
      <c r="AF20" s="1211"/>
      <c r="AG20" s="1211"/>
      <c r="AH20" s="1211"/>
      <c r="AI20" s="1211"/>
      <c r="AJ20" s="1211"/>
      <c r="AK20" s="1211"/>
      <c r="AL20" s="1211"/>
      <c r="AM20" s="1211"/>
      <c r="AN20" s="1211"/>
      <c r="AO20" s="1211"/>
      <c r="AP20" s="1211"/>
      <c r="AQ20" s="1211"/>
      <c r="AR20" s="1211"/>
      <c r="AS20" s="1211"/>
      <c r="AT20" s="1211"/>
    </row>
    <row r="21" spans="2:46" s="1212" customFormat="1" ht="27.75" customHeight="1" x14ac:dyDescent="0.2">
      <c r="B21" s="1214" t="s">
        <v>1765</v>
      </c>
      <c r="C21" s="1215">
        <v>0</v>
      </c>
      <c r="D21" s="1215">
        <v>0</v>
      </c>
      <c r="E21" s="1215">
        <v>0</v>
      </c>
      <c r="F21" s="1215">
        <v>0</v>
      </c>
      <c r="G21" s="1215">
        <v>0</v>
      </c>
      <c r="H21" s="1216">
        <v>0</v>
      </c>
      <c r="I21" s="1215">
        <v>0</v>
      </c>
      <c r="J21" s="1215">
        <v>0</v>
      </c>
      <c r="K21" s="1215">
        <v>0</v>
      </c>
      <c r="L21" s="1215">
        <v>0</v>
      </c>
      <c r="M21" s="1215">
        <v>0</v>
      </c>
      <c r="N21" s="1215">
        <v>0</v>
      </c>
      <c r="O21" s="1215">
        <v>0</v>
      </c>
      <c r="P21" s="1215">
        <v>0</v>
      </c>
      <c r="Q21" s="1215">
        <v>0</v>
      </c>
      <c r="R21" s="1215">
        <v>95.943999999999974</v>
      </c>
      <c r="S21" s="1215">
        <v>667.09742746500012</v>
      </c>
      <c r="T21" s="1215">
        <v>-571.15342746500016</v>
      </c>
      <c r="U21" s="1217" t="s">
        <v>1764</v>
      </c>
      <c r="V21" s="1211"/>
      <c r="W21" s="1211"/>
      <c r="X21" s="1211"/>
      <c r="Y21" s="1211"/>
      <c r="Z21" s="1211"/>
      <c r="AA21" s="1211"/>
      <c r="AB21" s="1211"/>
      <c r="AC21" s="1211"/>
      <c r="AD21" s="1211"/>
      <c r="AE21" s="1211"/>
      <c r="AF21" s="1211"/>
      <c r="AG21" s="1211"/>
      <c r="AH21" s="1211"/>
      <c r="AI21" s="1211"/>
      <c r="AJ21" s="1211"/>
      <c r="AK21" s="1211"/>
      <c r="AL21" s="1211"/>
      <c r="AM21" s="1211"/>
      <c r="AN21" s="1211"/>
      <c r="AO21" s="1211"/>
      <c r="AP21" s="1211"/>
      <c r="AQ21" s="1211"/>
      <c r="AR21" s="1211"/>
      <c r="AS21" s="1211"/>
      <c r="AT21" s="1211"/>
    </row>
    <row r="22" spans="2:46" s="1212" customFormat="1" ht="27.75" customHeight="1" x14ac:dyDescent="0.2">
      <c r="B22" s="1214" t="s">
        <v>1047</v>
      </c>
      <c r="C22" s="1215">
        <v>0</v>
      </c>
      <c r="D22" s="1215">
        <v>411.05365524010358</v>
      </c>
      <c r="E22" s="1215">
        <v>-411.05365524010358</v>
      </c>
      <c r="F22" s="1215">
        <v>0</v>
      </c>
      <c r="G22" s="1215">
        <v>453.15776805105071</v>
      </c>
      <c r="H22" s="1216">
        <v>-453.15776805105071</v>
      </c>
      <c r="I22" s="1215">
        <v>0</v>
      </c>
      <c r="J22" s="1215">
        <v>399.13257843425725</v>
      </c>
      <c r="K22" s="1215">
        <v>-399.13257843425725</v>
      </c>
      <c r="L22" s="1215">
        <v>0</v>
      </c>
      <c r="M22" s="1215">
        <v>400.79141026171573</v>
      </c>
      <c r="N22" s="1215">
        <v>-400.79141026171573</v>
      </c>
      <c r="O22" s="1215">
        <v>0</v>
      </c>
      <c r="P22" s="1215">
        <v>474.82799834685864</v>
      </c>
      <c r="Q22" s="1215">
        <v>-474.82799834685864</v>
      </c>
      <c r="R22" s="1215">
        <v>0</v>
      </c>
      <c r="S22" s="1215">
        <v>583.62301297808858</v>
      </c>
      <c r="T22" s="1215">
        <v>-583.62301297808858</v>
      </c>
      <c r="U22" s="1217" t="s">
        <v>1048</v>
      </c>
      <c r="V22" s="1211"/>
      <c r="W22" s="1211"/>
      <c r="X22" s="1211"/>
      <c r="Y22" s="1211"/>
      <c r="Z22" s="1211"/>
      <c r="AA22" s="1211"/>
      <c r="AB22" s="1211"/>
      <c r="AC22" s="1211"/>
      <c r="AD22" s="1211"/>
      <c r="AE22" s="1211"/>
      <c r="AF22" s="1211"/>
      <c r="AG22" s="1211"/>
      <c r="AH22" s="1211"/>
      <c r="AI22" s="1211"/>
      <c r="AJ22" s="1211"/>
      <c r="AK22" s="1211"/>
      <c r="AL22" s="1211"/>
      <c r="AM22" s="1211"/>
      <c r="AN22" s="1211"/>
      <c r="AO22" s="1211"/>
      <c r="AP22" s="1211"/>
      <c r="AQ22" s="1211"/>
      <c r="AR22" s="1211"/>
      <c r="AS22" s="1211"/>
      <c r="AT22" s="1211"/>
    </row>
    <row r="23" spans="2:46" s="1212" customFormat="1" ht="27.75" customHeight="1" x14ac:dyDescent="0.2">
      <c r="B23" s="1208" t="s">
        <v>1033</v>
      </c>
      <c r="C23" s="1209">
        <v>2047.5003244548063</v>
      </c>
      <c r="D23" s="1209">
        <v>5471.1389020587303</v>
      </c>
      <c r="E23" s="1209">
        <v>-3423.6385776039242</v>
      </c>
      <c r="F23" s="1209">
        <v>2381.2687829630604</v>
      </c>
      <c r="G23" s="1209">
        <v>5026.6047448815971</v>
      </c>
      <c r="H23" s="1210">
        <v>-2645.3359619185367</v>
      </c>
      <c r="I23" s="1209">
        <v>2479.7112762284405</v>
      </c>
      <c r="J23" s="1209">
        <v>5866.7715510315711</v>
      </c>
      <c r="K23" s="1209">
        <v>-3387.0602748031306</v>
      </c>
      <c r="L23" s="1209">
        <v>2411.6739628377286</v>
      </c>
      <c r="M23" s="1209">
        <v>6747.7934424576406</v>
      </c>
      <c r="N23" s="1209">
        <v>-4336.1194796199125</v>
      </c>
      <c r="O23" s="1209">
        <v>2749.7566831862027</v>
      </c>
      <c r="P23" s="1209">
        <v>6788.5222049722097</v>
      </c>
      <c r="Q23" s="1209">
        <v>-4038.765521786007</v>
      </c>
      <c r="R23" s="1209">
        <v>2494.5439999999994</v>
      </c>
      <c r="S23" s="1209">
        <v>5700.6084355430885</v>
      </c>
      <c r="T23" s="1209">
        <v>-3206.0644355430891</v>
      </c>
      <c r="U23" s="384" t="s">
        <v>1034</v>
      </c>
      <c r="V23" s="1211"/>
      <c r="W23" s="1211"/>
      <c r="X23" s="1211"/>
      <c r="Y23" s="1211"/>
      <c r="Z23" s="1211"/>
      <c r="AA23" s="1211"/>
      <c r="AB23" s="1211"/>
      <c r="AC23" s="1211"/>
      <c r="AD23" s="1211"/>
      <c r="AE23" s="1211"/>
      <c r="AF23" s="1211"/>
      <c r="AG23" s="1211"/>
      <c r="AH23" s="1211"/>
      <c r="AI23" s="1211"/>
      <c r="AJ23" s="1211"/>
      <c r="AK23" s="1211"/>
      <c r="AL23" s="1211"/>
      <c r="AM23" s="1211"/>
      <c r="AN23" s="1211"/>
      <c r="AO23" s="1211"/>
      <c r="AP23" s="1211"/>
      <c r="AQ23" s="1211"/>
      <c r="AR23" s="1211"/>
      <c r="AS23" s="1211"/>
      <c r="AT23" s="1211"/>
    </row>
    <row r="24" spans="2:46" s="1212" customFormat="1" ht="27.75" customHeight="1" x14ac:dyDescent="0.2">
      <c r="B24" s="1214" t="s">
        <v>1049</v>
      </c>
      <c r="C24" s="1215">
        <v>181.00596125186289</v>
      </c>
      <c r="D24" s="1215">
        <v>2732.9209214418865</v>
      </c>
      <c r="E24" s="1215">
        <v>-2551.9149601900235</v>
      </c>
      <c r="F24" s="1215">
        <v>33.351607503768271</v>
      </c>
      <c r="G24" s="1215">
        <v>2304.9684539158702</v>
      </c>
      <c r="H24" s="1216">
        <v>-2271.6168464121019</v>
      </c>
      <c r="I24" s="1215">
        <v>115.17876717843468</v>
      </c>
      <c r="J24" s="1215">
        <v>2723.7901453088139</v>
      </c>
      <c r="K24" s="1215">
        <v>-2608.6113781303793</v>
      </c>
      <c r="L24" s="1215">
        <v>46.17504556187167</v>
      </c>
      <c r="M24" s="1215">
        <v>3105.5620309654473</v>
      </c>
      <c r="N24" s="1215">
        <v>-3059.3869854035756</v>
      </c>
      <c r="O24" s="1215">
        <v>153.02034044999999</v>
      </c>
      <c r="P24" s="1215">
        <v>1946.0561374080019</v>
      </c>
      <c r="Q24" s="1215">
        <v>-1793.0357969580018</v>
      </c>
      <c r="R24" s="1215">
        <v>38.200000000000003</v>
      </c>
      <c r="S24" s="1215">
        <v>1219.3827561747535</v>
      </c>
      <c r="T24" s="1215">
        <v>-1181.1827561747534</v>
      </c>
      <c r="U24" s="1217" t="s">
        <v>45</v>
      </c>
      <c r="V24" s="1211"/>
      <c r="W24" s="1211"/>
      <c r="X24" s="1211"/>
      <c r="Y24" s="1211"/>
      <c r="Z24" s="1211"/>
      <c r="AA24" s="1211"/>
      <c r="AB24" s="1211"/>
      <c r="AC24" s="1211"/>
      <c r="AD24" s="1211"/>
      <c r="AE24" s="1211"/>
      <c r="AF24" s="1211"/>
      <c r="AG24" s="1211"/>
      <c r="AH24" s="1211"/>
      <c r="AI24" s="1211"/>
      <c r="AJ24" s="1211"/>
      <c r="AK24" s="1211"/>
      <c r="AL24" s="1211"/>
      <c r="AM24" s="1211"/>
      <c r="AN24" s="1211"/>
      <c r="AO24" s="1211"/>
      <c r="AP24" s="1211"/>
      <c r="AQ24" s="1211"/>
      <c r="AR24" s="1211"/>
      <c r="AS24" s="1211"/>
      <c r="AT24" s="1211"/>
    </row>
    <row r="25" spans="2:46" s="1212" customFormat="1" ht="27.75" customHeight="1" x14ac:dyDescent="0.2">
      <c r="B25" s="1220" t="s">
        <v>1050</v>
      </c>
      <c r="C25" s="1215">
        <v>9.1861010134128165</v>
      </c>
      <c r="D25" s="1215">
        <v>2113.3928147063184</v>
      </c>
      <c r="E25" s="1215">
        <v>-2104.2067136929054</v>
      </c>
      <c r="F25" s="1215">
        <v>18.593696998492693</v>
      </c>
      <c r="G25" s="1215">
        <v>1857.8394540523582</v>
      </c>
      <c r="H25" s="1216">
        <v>-1839.2457570538654</v>
      </c>
      <c r="I25" s="1215">
        <v>20.301304416466039</v>
      </c>
      <c r="J25" s="1215">
        <v>2559.9884292701804</v>
      </c>
      <c r="K25" s="1215">
        <v>-2539.6871248537145</v>
      </c>
      <c r="L25" s="1215">
        <v>34.843588695231084</v>
      </c>
      <c r="M25" s="1215">
        <v>1954.1108520005514</v>
      </c>
      <c r="N25" s="1215">
        <v>-1919.2672633053203</v>
      </c>
      <c r="O25" s="1215">
        <v>138.02034044999999</v>
      </c>
      <c r="P25" s="1215">
        <v>1375.684342</v>
      </c>
      <c r="Q25" s="1215">
        <v>-1237.66400155</v>
      </c>
      <c r="R25" s="1215">
        <v>8.6999999999999993</v>
      </c>
      <c r="S25" s="1215">
        <v>882.52347700000007</v>
      </c>
      <c r="T25" s="1215">
        <v>-873.82347700000003</v>
      </c>
      <c r="U25" s="1221" t="s">
        <v>1051</v>
      </c>
      <c r="V25" s="1211"/>
      <c r="W25" s="1211"/>
      <c r="X25" s="1211"/>
      <c r="Y25" s="1211"/>
      <c r="Z25" s="1211"/>
      <c r="AA25" s="1211"/>
      <c r="AB25" s="1211"/>
      <c r="AC25" s="1211"/>
      <c r="AD25" s="1211"/>
      <c r="AE25" s="1211"/>
      <c r="AF25" s="1211"/>
      <c r="AG25" s="1211"/>
      <c r="AH25" s="1211"/>
      <c r="AI25" s="1211"/>
      <c r="AJ25" s="1211"/>
      <c r="AK25" s="1211"/>
      <c r="AL25" s="1211"/>
      <c r="AM25" s="1211"/>
      <c r="AN25" s="1211"/>
      <c r="AO25" s="1211"/>
      <c r="AP25" s="1211"/>
      <c r="AQ25" s="1211"/>
      <c r="AR25" s="1211"/>
      <c r="AS25" s="1211"/>
      <c r="AT25" s="1211"/>
    </row>
    <row r="26" spans="2:46" s="1212" customFormat="1" ht="27.75" customHeight="1" x14ac:dyDescent="0.2">
      <c r="B26" s="1220" t="s">
        <v>1052</v>
      </c>
      <c r="C26" s="1215">
        <v>171.81986023845008</v>
      </c>
      <c r="D26" s="1215">
        <v>619.52810673556803</v>
      </c>
      <c r="E26" s="1215">
        <v>-447.70824649711795</v>
      </c>
      <c r="F26" s="1215">
        <v>14.757910505275579</v>
      </c>
      <c r="G26" s="1215">
        <v>447.12899986351186</v>
      </c>
      <c r="H26" s="1216">
        <v>-432.3710893582363</v>
      </c>
      <c r="I26" s="1215">
        <v>94.877462761968644</v>
      </c>
      <c r="J26" s="1215">
        <v>163.80171603863332</v>
      </c>
      <c r="K26" s="1215">
        <v>-68.924253276664672</v>
      </c>
      <c r="L26" s="1215">
        <v>11.331456866640583</v>
      </c>
      <c r="M26" s="1215">
        <v>1151.4511789648959</v>
      </c>
      <c r="N26" s="1215">
        <v>-1140.1197220982554</v>
      </c>
      <c r="O26" s="1215">
        <v>15</v>
      </c>
      <c r="P26" s="1215">
        <v>570.37179540800184</v>
      </c>
      <c r="Q26" s="1215">
        <v>-555.37179540800184</v>
      </c>
      <c r="R26" s="1215">
        <v>29.5</v>
      </c>
      <c r="S26" s="1215">
        <v>336.85927917475334</v>
      </c>
      <c r="T26" s="1215">
        <v>-307.35927917475334</v>
      </c>
      <c r="U26" s="1221" t="s">
        <v>1053</v>
      </c>
      <c r="V26" s="1211"/>
      <c r="W26" s="1211"/>
      <c r="X26" s="1211"/>
      <c r="Y26" s="1211"/>
      <c r="Z26" s="1211"/>
      <c r="AA26" s="1211"/>
      <c r="AB26" s="1211"/>
      <c r="AC26" s="1211"/>
      <c r="AD26" s="1211"/>
      <c r="AE26" s="1211"/>
      <c r="AF26" s="1211"/>
      <c r="AG26" s="1211"/>
      <c r="AH26" s="1211"/>
      <c r="AI26" s="1211"/>
      <c r="AJ26" s="1211"/>
      <c r="AK26" s="1211"/>
      <c r="AL26" s="1211"/>
      <c r="AM26" s="1211"/>
      <c r="AN26" s="1211"/>
      <c r="AO26" s="1211"/>
      <c r="AP26" s="1211"/>
      <c r="AQ26" s="1211"/>
      <c r="AR26" s="1211"/>
      <c r="AS26" s="1211"/>
      <c r="AT26" s="1211"/>
    </row>
    <row r="27" spans="2:46" s="1212" customFormat="1" ht="27.75" customHeight="1" x14ac:dyDescent="0.2">
      <c r="B27" s="1214" t="s">
        <v>1054</v>
      </c>
      <c r="C27" s="1215">
        <v>1866.4943632029435</v>
      </c>
      <c r="D27" s="1215">
        <v>2738.2179806168442</v>
      </c>
      <c r="E27" s="1215">
        <v>-871.72361741390068</v>
      </c>
      <c r="F27" s="1215">
        <v>2347.9171754592921</v>
      </c>
      <c r="G27" s="1215">
        <v>2721.6362909657269</v>
      </c>
      <c r="H27" s="1216">
        <v>-373.71911550643472</v>
      </c>
      <c r="I27" s="1215">
        <v>2364.532509050006</v>
      </c>
      <c r="J27" s="1215">
        <v>3142.9814057227572</v>
      </c>
      <c r="K27" s="1215">
        <v>-778.44889667275129</v>
      </c>
      <c r="L27" s="1215">
        <v>2365.4989172758569</v>
      </c>
      <c r="M27" s="1215">
        <v>3642.2314114921933</v>
      </c>
      <c r="N27" s="1215">
        <v>-1276.7324942163364</v>
      </c>
      <c r="O27" s="1215">
        <v>2596.7363427362029</v>
      </c>
      <c r="P27" s="1215">
        <v>4842.4660675642081</v>
      </c>
      <c r="Q27" s="1215">
        <v>-2245.7297248280051</v>
      </c>
      <c r="R27" s="1215">
        <v>2456.3439999999996</v>
      </c>
      <c r="S27" s="1215">
        <v>4481.2256793683355</v>
      </c>
      <c r="T27" s="1215">
        <v>-2024.8816793683359</v>
      </c>
      <c r="U27" s="1217" t="s">
        <v>61</v>
      </c>
      <c r="V27" s="1211"/>
      <c r="W27" s="1211"/>
      <c r="X27" s="1211"/>
      <c r="Y27" s="1211"/>
      <c r="Z27" s="1211"/>
      <c r="AA27" s="1211"/>
      <c r="AB27" s="1211"/>
      <c r="AC27" s="1211"/>
      <c r="AD27" s="1211"/>
      <c r="AE27" s="1211"/>
      <c r="AF27" s="1211"/>
      <c r="AG27" s="1211"/>
      <c r="AH27" s="1211"/>
      <c r="AI27" s="1211"/>
      <c r="AJ27" s="1211"/>
      <c r="AK27" s="1211"/>
      <c r="AL27" s="1211"/>
      <c r="AM27" s="1211"/>
      <c r="AN27" s="1211"/>
      <c r="AO27" s="1211"/>
      <c r="AP27" s="1211"/>
      <c r="AQ27" s="1211"/>
      <c r="AR27" s="1211"/>
      <c r="AS27" s="1211"/>
      <c r="AT27" s="1211"/>
    </row>
    <row r="28" spans="2:46" s="1212" customFormat="1" ht="27.75" customHeight="1" x14ac:dyDescent="0.2">
      <c r="B28" s="1208" t="s">
        <v>1055</v>
      </c>
      <c r="C28" s="1209">
        <v>491.92202262091416</v>
      </c>
      <c r="D28" s="1209">
        <v>1067.0780964631788</v>
      </c>
      <c r="E28" s="1209">
        <v>-575.15607384226462</v>
      </c>
      <c r="F28" s="1209">
        <v>497.16042314408713</v>
      </c>
      <c r="G28" s="1209">
        <v>1005.2939426106468</v>
      </c>
      <c r="H28" s="1210">
        <v>-508.13351946655968</v>
      </c>
      <c r="I28" s="1209">
        <v>698.75714552596082</v>
      </c>
      <c r="J28" s="1209">
        <v>988.44373302959468</v>
      </c>
      <c r="K28" s="1209">
        <v>-289.68658750363386</v>
      </c>
      <c r="L28" s="1209">
        <v>867.79606943865804</v>
      </c>
      <c r="M28" s="1209">
        <v>1110.0062066342268</v>
      </c>
      <c r="N28" s="1209">
        <v>-242.21013719556879</v>
      </c>
      <c r="O28" s="1209">
        <v>719.53398104431608</v>
      </c>
      <c r="P28" s="1209">
        <v>941.81141569705119</v>
      </c>
      <c r="Q28" s="1209">
        <v>-222.27743465273511</v>
      </c>
      <c r="R28" s="1209">
        <v>311.80065041298957</v>
      </c>
      <c r="S28" s="1209">
        <v>683.14190094128514</v>
      </c>
      <c r="T28" s="1209">
        <v>-371.34125052829557</v>
      </c>
      <c r="U28" s="384" t="s">
        <v>332</v>
      </c>
      <c r="V28" s="1211"/>
      <c r="W28" s="1211"/>
      <c r="X28" s="1211"/>
      <c r="Y28" s="1211"/>
      <c r="Z28" s="1211"/>
      <c r="AA28" s="1211"/>
      <c r="AB28" s="1211"/>
      <c r="AC28" s="1211"/>
      <c r="AD28" s="1211"/>
      <c r="AE28" s="1211"/>
      <c r="AF28" s="1211"/>
      <c r="AG28" s="1211"/>
      <c r="AH28" s="1211"/>
      <c r="AI28" s="1211"/>
      <c r="AJ28" s="1211"/>
      <c r="AK28" s="1211"/>
      <c r="AL28" s="1211"/>
      <c r="AM28" s="1211"/>
      <c r="AN28" s="1211"/>
      <c r="AO28" s="1211"/>
      <c r="AP28" s="1211"/>
      <c r="AQ28" s="1211"/>
      <c r="AR28" s="1211"/>
      <c r="AS28" s="1211"/>
      <c r="AT28" s="1211"/>
    </row>
    <row r="29" spans="2:46" s="1212" customFormat="1" ht="27.75" customHeight="1" x14ac:dyDescent="0.2">
      <c r="B29" s="1214" t="s">
        <v>1056</v>
      </c>
      <c r="C29" s="1215">
        <v>145.36600229983557</v>
      </c>
      <c r="D29" s="1215">
        <v>490.87795855461673</v>
      </c>
      <c r="E29" s="1215">
        <v>-345.51195625478113</v>
      </c>
      <c r="F29" s="1215">
        <v>146.83401500272734</v>
      </c>
      <c r="G29" s="1215">
        <v>472.17440789481407</v>
      </c>
      <c r="H29" s="1216">
        <v>-325.3403928920867</v>
      </c>
      <c r="I29" s="1215">
        <v>172.07162361942568</v>
      </c>
      <c r="J29" s="1215">
        <v>492.88944643018812</v>
      </c>
      <c r="K29" s="1215">
        <v>-320.81782281076244</v>
      </c>
      <c r="L29" s="1215">
        <v>171.28666508089799</v>
      </c>
      <c r="M29" s="1215">
        <v>574.43023256923959</v>
      </c>
      <c r="N29" s="1215">
        <v>-403.1435674883416</v>
      </c>
      <c r="O29" s="1215">
        <v>155.11185611209822</v>
      </c>
      <c r="P29" s="1215">
        <v>542.29151513528154</v>
      </c>
      <c r="Q29" s="1215">
        <v>-387.17965902318332</v>
      </c>
      <c r="R29" s="1215">
        <v>59.706260083538197</v>
      </c>
      <c r="S29" s="1215">
        <v>371.92123231666665</v>
      </c>
      <c r="T29" s="1215">
        <v>-312.21497223312844</v>
      </c>
      <c r="U29" s="1217" t="s">
        <v>1057</v>
      </c>
      <c r="V29" s="1211"/>
      <c r="W29" s="1211"/>
      <c r="X29" s="1211"/>
      <c r="Y29" s="1211"/>
      <c r="Z29" s="1211"/>
      <c r="AA29" s="1211"/>
      <c r="AB29" s="1211"/>
      <c r="AC29" s="1211"/>
      <c r="AD29" s="1211"/>
      <c r="AE29" s="1211"/>
      <c r="AF29" s="1211"/>
      <c r="AG29" s="1211"/>
      <c r="AH29" s="1211"/>
      <c r="AI29" s="1211"/>
      <c r="AJ29" s="1211"/>
      <c r="AK29" s="1211"/>
      <c r="AL29" s="1211"/>
      <c r="AM29" s="1211"/>
      <c r="AN29" s="1211"/>
      <c r="AO29" s="1211"/>
      <c r="AP29" s="1211"/>
      <c r="AQ29" s="1211"/>
      <c r="AR29" s="1211"/>
      <c r="AS29" s="1211"/>
      <c r="AT29" s="1211"/>
    </row>
    <row r="30" spans="2:46" s="1212" customFormat="1" ht="27.75" customHeight="1" x14ac:dyDescent="0.2">
      <c r="B30" s="1222" t="s">
        <v>1058</v>
      </c>
      <c r="C30" s="1215">
        <v>36.190913434816551</v>
      </c>
      <c r="D30" s="1215">
        <v>318.10103242194128</v>
      </c>
      <c r="E30" s="1215">
        <v>-281.91011898712475</v>
      </c>
      <c r="F30" s="1215">
        <v>64.724717928063114</v>
      </c>
      <c r="G30" s="1215">
        <v>287.11885034599635</v>
      </c>
      <c r="H30" s="1216">
        <v>-222.39413241793324</v>
      </c>
      <c r="I30" s="1215">
        <v>77.852858577100037</v>
      </c>
      <c r="J30" s="1215">
        <v>342.48977087253877</v>
      </c>
      <c r="K30" s="1215">
        <v>-264.63691229543872</v>
      </c>
      <c r="L30" s="1215">
        <v>71.252722994438258</v>
      </c>
      <c r="M30" s="1215">
        <v>398.32046616479056</v>
      </c>
      <c r="N30" s="1215">
        <v>-327.06774317035229</v>
      </c>
      <c r="O30" s="1215">
        <v>32.750572068965518</v>
      </c>
      <c r="P30" s="1215">
        <v>394.41809343033685</v>
      </c>
      <c r="Q30" s="1215">
        <v>-361.66752136137131</v>
      </c>
      <c r="R30" s="1215">
        <v>15.092334559888887</v>
      </c>
      <c r="S30" s="1215">
        <v>279.871962</v>
      </c>
      <c r="T30" s="1215">
        <v>-264.77962744011108</v>
      </c>
      <c r="U30" s="1223" t="s">
        <v>1059</v>
      </c>
      <c r="V30" s="1211"/>
      <c r="W30" s="1211"/>
      <c r="X30" s="1211"/>
      <c r="Y30" s="1211"/>
      <c r="Z30" s="1211"/>
      <c r="AA30" s="1211"/>
      <c r="AB30" s="1211"/>
      <c r="AC30" s="1211"/>
      <c r="AD30" s="1211"/>
      <c r="AE30" s="1211"/>
      <c r="AF30" s="1211"/>
      <c r="AG30" s="1211"/>
      <c r="AH30" s="1211"/>
      <c r="AI30" s="1211"/>
      <c r="AJ30" s="1211"/>
      <c r="AK30" s="1211"/>
      <c r="AL30" s="1211"/>
      <c r="AM30" s="1211"/>
      <c r="AN30" s="1211"/>
      <c r="AO30" s="1211"/>
      <c r="AP30" s="1211"/>
      <c r="AQ30" s="1211"/>
      <c r="AR30" s="1211"/>
      <c r="AS30" s="1211"/>
      <c r="AT30" s="1211"/>
    </row>
    <row r="31" spans="2:46" s="1212" customFormat="1" ht="27.75" customHeight="1" x14ac:dyDescent="0.2">
      <c r="B31" s="1224" t="s">
        <v>1060</v>
      </c>
      <c r="C31" s="1215">
        <v>0</v>
      </c>
      <c r="D31" s="1215">
        <v>0.63119999999999998</v>
      </c>
      <c r="E31" s="1215">
        <v>-0.63119999999999998</v>
      </c>
      <c r="F31" s="1215">
        <v>0</v>
      </c>
      <c r="G31" s="1215">
        <v>0.38714999999999999</v>
      </c>
      <c r="H31" s="1216">
        <v>-0.38714999999999999</v>
      </c>
      <c r="I31" s="1215">
        <v>0</v>
      </c>
      <c r="J31" s="1215">
        <v>0.40455000000000002</v>
      </c>
      <c r="K31" s="1215">
        <v>-0.40455000000000002</v>
      </c>
      <c r="L31" s="1215">
        <v>0</v>
      </c>
      <c r="M31" s="1215">
        <v>0.37440000000000001</v>
      </c>
      <c r="N31" s="1215">
        <v>-0.37440000000000001</v>
      </c>
      <c r="O31" s="1215">
        <v>0</v>
      </c>
      <c r="P31" s="1215">
        <v>0.4551</v>
      </c>
      <c r="Q31" s="1215">
        <v>-0.4551</v>
      </c>
      <c r="R31" s="1215">
        <v>0</v>
      </c>
      <c r="S31" s="1215">
        <v>0.65339999999999998</v>
      </c>
      <c r="T31" s="1215">
        <v>-0.65339999999999998</v>
      </c>
      <c r="U31" s="1221" t="s">
        <v>1061</v>
      </c>
      <c r="V31" s="1211"/>
      <c r="W31" s="1211"/>
      <c r="X31" s="1211"/>
      <c r="Y31" s="1211"/>
      <c r="Z31" s="1211"/>
      <c r="AA31" s="1211"/>
      <c r="AB31" s="1211"/>
      <c r="AC31" s="1211"/>
      <c r="AD31" s="1211"/>
      <c r="AE31" s="1211"/>
      <c r="AF31" s="1211"/>
      <c r="AG31" s="1211"/>
      <c r="AH31" s="1211"/>
      <c r="AI31" s="1211"/>
      <c r="AJ31" s="1211"/>
      <c r="AK31" s="1211"/>
      <c r="AL31" s="1211"/>
      <c r="AM31" s="1211"/>
      <c r="AN31" s="1211"/>
      <c r="AO31" s="1211"/>
      <c r="AP31" s="1211"/>
      <c r="AQ31" s="1211"/>
      <c r="AR31" s="1211"/>
      <c r="AS31" s="1211"/>
      <c r="AT31" s="1211"/>
    </row>
    <row r="32" spans="2:46" s="1212" customFormat="1" ht="27.75" customHeight="1" x14ac:dyDescent="0.2">
      <c r="B32" s="1224" t="s">
        <v>1062</v>
      </c>
      <c r="C32" s="1215">
        <v>8.3880952380952376</v>
      </c>
      <c r="D32" s="1215">
        <v>317.46983242194131</v>
      </c>
      <c r="E32" s="1215">
        <v>-309.08173718384609</v>
      </c>
      <c r="F32" s="1215">
        <v>33.700000000000003</v>
      </c>
      <c r="G32" s="1215">
        <v>286.73170034599633</v>
      </c>
      <c r="H32" s="1216">
        <v>-253.03170034599634</v>
      </c>
      <c r="I32" s="1215">
        <v>40.723033717252328</v>
      </c>
      <c r="J32" s="1215">
        <v>342.0852208725388</v>
      </c>
      <c r="K32" s="1215">
        <v>-301.36218715528645</v>
      </c>
      <c r="L32" s="1215">
        <v>37.270655104783089</v>
      </c>
      <c r="M32" s="1215">
        <v>397.94606616479058</v>
      </c>
      <c r="N32" s="1215">
        <v>-360.67541106000749</v>
      </c>
      <c r="O32" s="1215">
        <v>1</v>
      </c>
      <c r="P32" s="1215">
        <v>393.96299343033684</v>
      </c>
      <c r="Q32" s="1215">
        <v>-392.96299343033684</v>
      </c>
      <c r="R32" s="1215">
        <v>7.9433339788888873</v>
      </c>
      <c r="S32" s="1215">
        <v>279.21856200000002</v>
      </c>
      <c r="T32" s="1215">
        <v>-271.27522802111116</v>
      </c>
      <c r="U32" s="1221" t="s">
        <v>1063</v>
      </c>
      <c r="V32" s="1211"/>
      <c r="W32" s="1211"/>
      <c r="X32" s="1211"/>
      <c r="Y32" s="1211"/>
      <c r="Z32" s="1211"/>
      <c r="AA32" s="1211"/>
      <c r="AB32" s="1211"/>
      <c r="AC32" s="1211"/>
      <c r="AD32" s="1211"/>
      <c r="AE32" s="1211"/>
      <c r="AF32" s="1211"/>
      <c r="AG32" s="1211"/>
      <c r="AH32" s="1211"/>
      <c r="AI32" s="1211"/>
      <c r="AJ32" s="1211"/>
      <c r="AK32" s="1211"/>
      <c r="AL32" s="1211"/>
      <c r="AM32" s="1211"/>
      <c r="AN32" s="1211"/>
      <c r="AO32" s="1211"/>
      <c r="AP32" s="1211"/>
      <c r="AQ32" s="1211"/>
      <c r="AR32" s="1211"/>
      <c r="AS32" s="1211"/>
      <c r="AT32" s="1211"/>
    </row>
    <row r="33" spans="2:46" s="1212" customFormat="1" ht="27.75" customHeight="1" x14ac:dyDescent="0.2">
      <c r="B33" s="1224" t="s">
        <v>1064</v>
      </c>
      <c r="C33" s="1215">
        <v>27.802818196721315</v>
      </c>
      <c r="D33" s="1215"/>
      <c r="E33" s="1215">
        <v>27.802818196721315</v>
      </c>
      <c r="F33" s="1215">
        <v>31.024717928063104</v>
      </c>
      <c r="G33" s="1215">
        <v>0</v>
      </c>
      <c r="H33" s="1216">
        <v>31.024717928063104</v>
      </c>
      <c r="I33" s="1215">
        <v>37.129824859847709</v>
      </c>
      <c r="J33" s="1215">
        <v>0</v>
      </c>
      <c r="K33" s="1215">
        <v>37.129824859847709</v>
      </c>
      <c r="L33" s="1215">
        <v>33.98206788965517</v>
      </c>
      <c r="M33" s="1215">
        <v>0</v>
      </c>
      <c r="N33" s="1215">
        <v>33.98206788965517</v>
      </c>
      <c r="O33" s="1215">
        <v>31.750572068965518</v>
      </c>
      <c r="P33" s="1215">
        <v>0</v>
      </c>
      <c r="Q33" s="1215">
        <v>31.750572068965518</v>
      </c>
      <c r="R33" s="1215">
        <v>7.1490005809999992</v>
      </c>
      <c r="S33" s="1215">
        <v>0</v>
      </c>
      <c r="T33" s="1215">
        <v>7.1490005809999992</v>
      </c>
      <c r="U33" s="1221" t="s">
        <v>1065</v>
      </c>
      <c r="V33" s="1211"/>
      <c r="W33" s="1211"/>
      <c r="X33" s="1211"/>
      <c r="Y33" s="1211"/>
      <c r="Z33" s="1211"/>
      <c r="AA33" s="1211"/>
      <c r="AB33" s="1211"/>
      <c r="AC33" s="1211"/>
      <c r="AD33" s="1211"/>
      <c r="AE33" s="1211"/>
      <c r="AF33" s="1211"/>
      <c r="AG33" s="1211"/>
      <c r="AH33" s="1211"/>
      <c r="AI33" s="1211"/>
      <c r="AJ33" s="1211"/>
      <c r="AK33" s="1211"/>
      <c r="AL33" s="1211"/>
      <c r="AM33" s="1211"/>
      <c r="AN33" s="1211"/>
      <c r="AO33" s="1211"/>
      <c r="AP33" s="1211"/>
      <c r="AQ33" s="1211"/>
      <c r="AR33" s="1211"/>
      <c r="AS33" s="1211"/>
      <c r="AT33" s="1211"/>
    </row>
    <row r="34" spans="2:46" s="1213" customFormat="1" ht="27.75" customHeight="1" x14ac:dyDescent="0.2">
      <c r="B34" s="1222" t="s">
        <v>1066</v>
      </c>
      <c r="C34" s="1215">
        <v>61.010651773472425</v>
      </c>
      <c r="D34" s="1215">
        <v>82.475408740576825</v>
      </c>
      <c r="E34" s="1215">
        <v>-21.4647569671044</v>
      </c>
      <c r="F34" s="1215">
        <v>40.818817583889221</v>
      </c>
      <c r="G34" s="1215">
        <v>99.868474202937293</v>
      </c>
      <c r="H34" s="1216">
        <v>-59.049656619048072</v>
      </c>
      <c r="I34" s="1215">
        <v>49.292127412698406</v>
      </c>
      <c r="J34" s="1215">
        <v>50.231906422236804</v>
      </c>
      <c r="K34" s="1215">
        <v>-0.93977900953839821</v>
      </c>
      <c r="L34" s="1215">
        <v>58.480060634184184</v>
      </c>
      <c r="M34" s="1215">
        <v>60.684636022971567</v>
      </c>
      <c r="N34" s="1215">
        <v>-2.2045753887873829</v>
      </c>
      <c r="O34" s="1215">
        <v>71.815759296551718</v>
      </c>
      <c r="P34" s="1215">
        <v>40.23910204978521</v>
      </c>
      <c r="Q34" s="1215">
        <v>31.576657246766509</v>
      </c>
      <c r="R34" s="1215">
        <v>29.270991434586094</v>
      </c>
      <c r="S34" s="1215">
        <v>16.770967566666666</v>
      </c>
      <c r="T34" s="1215">
        <v>12.500023867919428</v>
      </c>
      <c r="U34" s="1223" t="s">
        <v>1067</v>
      </c>
      <c r="V34" s="1211"/>
      <c r="W34" s="1211"/>
      <c r="X34" s="1211"/>
      <c r="Y34" s="1211"/>
      <c r="Z34" s="1211"/>
      <c r="AA34" s="1211"/>
      <c r="AB34" s="1211"/>
      <c r="AC34" s="1211"/>
      <c r="AD34" s="1211"/>
      <c r="AE34" s="1211"/>
      <c r="AF34" s="1211"/>
      <c r="AG34" s="1211"/>
      <c r="AH34" s="1211"/>
      <c r="AI34" s="1211"/>
      <c r="AJ34" s="1211"/>
      <c r="AK34" s="1211"/>
      <c r="AL34" s="1211"/>
      <c r="AM34" s="1211"/>
      <c r="AN34" s="1211"/>
      <c r="AO34" s="1211"/>
      <c r="AP34" s="1211"/>
      <c r="AQ34" s="1211"/>
      <c r="AR34" s="1211"/>
      <c r="AS34" s="1211"/>
      <c r="AT34" s="1211"/>
    </row>
    <row r="35" spans="2:46" s="1212" customFormat="1" ht="27.75" customHeight="1" x14ac:dyDescent="0.2">
      <c r="B35" s="1224" t="s">
        <v>1060</v>
      </c>
      <c r="C35" s="1215">
        <v>48.351714011103454</v>
      </c>
      <c r="D35" s="1215">
        <v>70.841183333333333</v>
      </c>
      <c r="E35" s="1215">
        <v>-22.48946932222988</v>
      </c>
      <c r="F35" s="1215">
        <v>36</v>
      </c>
      <c r="G35" s="1215">
        <v>90.736950000000022</v>
      </c>
      <c r="H35" s="1216">
        <v>-54.736950000000022</v>
      </c>
      <c r="I35" s="1215">
        <v>42.920634920634917</v>
      </c>
      <c r="J35" s="1215">
        <v>48.28541666666667</v>
      </c>
      <c r="K35" s="1215">
        <v>-5.3647817460317526</v>
      </c>
      <c r="L35" s="1215">
        <v>44.03109833677194</v>
      </c>
      <c r="M35" s="1215">
        <v>51.440899999999999</v>
      </c>
      <c r="N35" s="1215">
        <v>-7.409801663228059</v>
      </c>
      <c r="O35" s="1215">
        <v>52.040284</v>
      </c>
      <c r="P35" s="1215">
        <v>19.602025000000001</v>
      </c>
      <c r="Q35" s="1215">
        <v>32.438259000000002</v>
      </c>
      <c r="R35" s="1215">
        <v>11.160105293890338</v>
      </c>
      <c r="S35" s="1215">
        <v>12.521041666666667</v>
      </c>
      <c r="T35" s="1215">
        <v>-1.3609363727763295</v>
      </c>
      <c r="U35" s="1221" t="s">
        <v>1061</v>
      </c>
      <c r="V35" s="1211"/>
      <c r="W35" s="1211"/>
      <c r="X35" s="1211"/>
      <c r="Y35" s="1211"/>
      <c r="Z35" s="1211"/>
      <c r="AA35" s="1211"/>
      <c r="AB35" s="1211"/>
      <c r="AC35" s="1211"/>
      <c r="AD35" s="1211"/>
      <c r="AE35" s="1211"/>
      <c r="AF35" s="1211"/>
      <c r="AG35" s="1211"/>
      <c r="AH35" s="1211"/>
      <c r="AI35" s="1211"/>
      <c r="AJ35" s="1211"/>
      <c r="AK35" s="1211"/>
      <c r="AL35" s="1211"/>
      <c r="AM35" s="1211"/>
      <c r="AN35" s="1211"/>
      <c r="AO35" s="1211"/>
      <c r="AP35" s="1211"/>
      <c r="AQ35" s="1211"/>
      <c r="AR35" s="1211"/>
      <c r="AS35" s="1211"/>
      <c r="AT35" s="1211"/>
    </row>
    <row r="36" spans="2:46" s="1213" customFormat="1" ht="27.75" customHeight="1" x14ac:dyDescent="0.2">
      <c r="B36" s="1224" t="s">
        <v>1062</v>
      </c>
      <c r="C36" s="1215">
        <v>4.9838259888965446</v>
      </c>
      <c r="D36" s="1215">
        <v>1.8064264072434912</v>
      </c>
      <c r="E36" s="1215">
        <v>3.1773995816530531</v>
      </c>
      <c r="F36" s="1215">
        <v>3.75</v>
      </c>
      <c r="G36" s="1215">
        <v>1.631524202937267</v>
      </c>
      <c r="H36" s="1216">
        <v>2.1184757970627333</v>
      </c>
      <c r="I36" s="1215">
        <v>4.2920634920634919</v>
      </c>
      <c r="J36" s="1215">
        <v>1.9464897555701357</v>
      </c>
      <c r="K36" s="1215">
        <v>2.345573736493356</v>
      </c>
      <c r="L36" s="1215">
        <v>3.7982773659053963</v>
      </c>
      <c r="M36" s="1215">
        <v>2.2643420229715683</v>
      </c>
      <c r="N36" s="1215">
        <v>1.533935342933828</v>
      </c>
      <c r="O36" s="1215">
        <v>3.7784309999999999</v>
      </c>
      <c r="P36" s="1215">
        <v>2.2416780497852091</v>
      </c>
      <c r="Q36" s="1215">
        <v>1.5367529502147907</v>
      </c>
      <c r="R36" s="1215">
        <v>1.2848947894669218</v>
      </c>
      <c r="S36" s="1215">
        <v>1.5887739000000001</v>
      </c>
      <c r="T36" s="1215">
        <v>-0.30387911053307826</v>
      </c>
      <c r="U36" s="1221" t="s">
        <v>1063</v>
      </c>
      <c r="V36" s="1211"/>
      <c r="W36" s="1211"/>
      <c r="X36" s="1211"/>
      <c r="Y36" s="1211"/>
      <c r="Z36" s="1211"/>
      <c r="AA36" s="1211"/>
      <c r="AB36" s="1211"/>
      <c r="AC36" s="1211"/>
      <c r="AD36" s="1211"/>
      <c r="AE36" s="1211"/>
      <c r="AF36" s="1211"/>
      <c r="AG36" s="1211"/>
      <c r="AH36" s="1211"/>
      <c r="AI36" s="1211"/>
      <c r="AJ36" s="1211"/>
      <c r="AK36" s="1211"/>
      <c r="AL36" s="1211"/>
      <c r="AM36" s="1211"/>
      <c r="AN36" s="1211"/>
      <c r="AO36" s="1211"/>
      <c r="AP36" s="1211"/>
      <c r="AQ36" s="1211"/>
      <c r="AR36" s="1211"/>
      <c r="AS36" s="1211"/>
      <c r="AT36" s="1211"/>
    </row>
    <row r="37" spans="2:46" s="1212" customFormat="1" ht="27.75" customHeight="1" x14ac:dyDescent="0.2">
      <c r="B37" s="1224" t="s">
        <v>1064</v>
      </c>
      <c r="C37" s="1215">
        <v>7.6751117734724295</v>
      </c>
      <c r="D37" s="1215">
        <v>9.8277989999999988</v>
      </c>
      <c r="E37" s="1215">
        <v>-2.1526872265275694</v>
      </c>
      <c r="F37" s="1215">
        <v>1.0688175838892224</v>
      </c>
      <c r="G37" s="1215">
        <v>7.5</v>
      </c>
      <c r="H37" s="1216">
        <v>-6.4311824161107776</v>
      </c>
      <c r="I37" s="1215">
        <v>2.0794290000000002</v>
      </c>
      <c r="J37" s="1215">
        <v>0</v>
      </c>
      <c r="K37" s="1215">
        <v>2.0794290000000002</v>
      </c>
      <c r="L37" s="1215">
        <v>10.650684931506849</v>
      </c>
      <c r="M37" s="1215">
        <v>6.9793940000000001</v>
      </c>
      <c r="N37" s="1215">
        <v>3.6712909315068485</v>
      </c>
      <c r="O37" s="1215">
        <v>15.997044296551724</v>
      </c>
      <c r="P37" s="1215">
        <v>18.395398999999998</v>
      </c>
      <c r="Q37" s="1215">
        <v>-2.3983547034482733</v>
      </c>
      <c r="R37" s="1215">
        <v>16.825991351228833</v>
      </c>
      <c r="S37" s="1215">
        <v>2.661152</v>
      </c>
      <c r="T37" s="1215">
        <v>14.164839351228833</v>
      </c>
      <c r="U37" s="1221" t="s">
        <v>1068</v>
      </c>
      <c r="V37" s="1211"/>
      <c r="W37" s="1211"/>
      <c r="X37" s="1211"/>
      <c r="Y37" s="1211"/>
      <c r="Z37" s="1211"/>
      <c r="AA37" s="1211"/>
      <c r="AB37" s="1211"/>
      <c r="AC37" s="1211"/>
      <c r="AD37" s="1211"/>
      <c r="AE37" s="1211"/>
      <c r="AF37" s="1211"/>
      <c r="AG37" s="1211"/>
      <c r="AH37" s="1211"/>
      <c r="AI37" s="1211"/>
      <c r="AJ37" s="1211"/>
      <c r="AK37" s="1211"/>
      <c r="AL37" s="1211"/>
      <c r="AM37" s="1211"/>
      <c r="AN37" s="1211"/>
      <c r="AO37" s="1211"/>
      <c r="AP37" s="1211"/>
      <c r="AQ37" s="1211"/>
      <c r="AR37" s="1211"/>
      <c r="AS37" s="1211"/>
      <c r="AT37" s="1211"/>
    </row>
    <row r="38" spans="2:46" s="1212" customFormat="1" ht="27.75" customHeight="1" x14ac:dyDescent="0.2">
      <c r="B38" s="1222" t="s">
        <v>1069</v>
      </c>
      <c r="C38" s="1215">
        <v>48.164437091546596</v>
      </c>
      <c r="D38" s="1215">
        <v>90.301517392098646</v>
      </c>
      <c r="E38" s="1215">
        <v>-42.13708030055205</v>
      </c>
      <c r="F38" s="1215">
        <v>41.290479490774999</v>
      </c>
      <c r="G38" s="1215">
        <v>85.187083345880382</v>
      </c>
      <c r="H38" s="1216">
        <v>-43.896603855105383</v>
      </c>
      <c r="I38" s="1215">
        <v>44.926637629627251</v>
      </c>
      <c r="J38" s="1215">
        <v>100.16776913541253</v>
      </c>
      <c r="K38" s="1215">
        <v>-55.241131505785276</v>
      </c>
      <c r="L38" s="1215">
        <v>41.553881452275576</v>
      </c>
      <c r="M38" s="1215">
        <v>115.42513038147746</v>
      </c>
      <c r="N38" s="1215">
        <v>-73.871248929201883</v>
      </c>
      <c r="O38" s="1215">
        <v>50.54552474658098</v>
      </c>
      <c r="P38" s="1215">
        <v>107.63431965515949</v>
      </c>
      <c r="Q38" s="1215">
        <v>-57.088794908578507</v>
      </c>
      <c r="R38" s="1215">
        <v>15.342934089063217</v>
      </c>
      <c r="S38" s="1215">
        <v>75.278302749999995</v>
      </c>
      <c r="T38" s="1215">
        <v>-59.935368660936774</v>
      </c>
      <c r="U38" s="1223" t="s">
        <v>1070</v>
      </c>
      <c r="V38" s="1211"/>
      <c r="W38" s="1211"/>
      <c r="X38" s="1211"/>
      <c r="Y38" s="1211"/>
      <c r="Z38" s="1211"/>
      <c r="AA38" s="1211"/>
      <c r="AB38" s="1211"/>
      <c r="AC38" s="1211"/>
      <c r="AD38" s="1211"/>
      <c r="AE38" s="1211"/>
      <c r="AF38" s="1211"/>
      <c r="AG38" s="1211"/>
      <c r="AH38" s="1211"/>
      <c r="AI38" s="1211"/>
      <c r="AJ38" s="1211"/>
      <c r="AK38" s="1211"/>
      <c r="AL38" s="1211"/>
      <c r="AM38" s="1211"/>
      <c r="AN38" s="1211"/>
      <c r="AO38" s="1211"/>
      <c r="AP38" s="1211"/>
      <c r="AQ38" s="1211"/>
      <c r="AR38" s="1211"/>
      <c r="AS38" s="1211"/>
      <c r="AT38" s="1211"/>
    </row>
    <row r="39" spans="2:46" s="1212" customFormat="1" ht="27.75" customHeight="1" x14ac:dyDescent="0.2">
      <c r="B39" s="1224" t="s">
        <v>1060</v>
      </c>
      <c r="C39" s="1215">
        <v>11.660020000000001</v>
      </c>
      <c r="D39" s="1215">
        <v>8.43581</v>
      </c>
      <c r="E39" s="1215">
        <v>3.2242100000000011</v>
      </c>
      <c r="F39" s="1215">
        <v>15.55312</v>
      </c>
      <c r="G39" s="1215">
        <v>11.247795000000002</v>
      </c>
      <c r="H39" s="1216">
        <v>4.3053249999999981</v>
      </c>
      <c r="I39" s="1215">
        <v>18.36684</v>
      </c>
      <c r="J39" s="1215">
        <v>11.954510000000001</v>
      </c>
      <c r="K39" s="1215">
        <v>6.412329999999999</v>
      </c>
      <c r="L39" s="1215">
        <v>29.570543749999999</v>
      </c>
      <c r="M39" s="1215">
        <v>12.807077</v>
      </c>
      <c r="N39" s="1215">
        <v>16.763466749999999</v>
      </c>
      <c r="O39" s="1215">
        <v>40.506989448399999</v>
      </c>
      <c r="P39" s="1215">
        <v>6.04337825</v>
      </c>
      <c r="Q39" s="1215">
        <v>34.463611198400002</v>
      </c>
      <c r="R39" s="1215">
        <v>0</v>
      </c>
      <c r="S39" s="1215">
        <v>3.2764217499999999</v>
      </c>
      <c r="T39" s="1215">
        <v>-3.2764217499999999</v>
      </c>
      <c r="U39" s="1221" t="s">
        <v>1061</v>
      </c>
      <c r="V39" s="1211"/>
      <c r="W39" s="1211"/>
      <c r="X39" s="1211"/>
      <c r="Y39" s="1211"/>
      <c r="Z39" s="1211"/>
      <c r="AA39" s="1211"/>
      <c r="AB39" s="1211"/>
      <c r="AC39" s="1211"/>
      <c r="AD39" s="1211"/>
      <c r="AE39" s="1211"/>
      <c r="AF39" s="1211"/>
      <c r="AG39" s="1211"/>
      <c r="AH39" s="1211"/>
      <c r="AI39" s="1211"/>
      <c r="AJ39" s="1211"/>
      <c r="AK39" s="1211"/>
      <c r="AL39" s="1211"/>
      <c r="AM39" s="1211"/>
      <c r="AN39" s="1211"/>
      <c r="AO39" s="1211"/>
      <c r="AP39" s="1211"/>
      <c r="AQ39" s="1211"/>
      <c r="AR39" s="1211"/>
      <c r="AS39" s="1211"/>
      <c r="AT39" s="1211"/>
    </row>
    <row r="40" spans="2:46" s="1212" customFormat="1" ht="27.75" customHeight="1" x14ac:dyDescent="0.2">
      <c r="B40" s="1224" t="s">
        <v>1062</v>
      </c>
      <c r="C40" s="1215">
        <v>36.504417091546593</v>
      </c>
      <c r="D40" s="1215">
        <v>81.865707392098642</v>
      </c>
      <c r="E40" s="1215">
        <v>-45.361290300552049</v>
      </c>
      <c r="F40" s="1215">
        <v>25.737359490775003</v>
      </c>
      <c r="G40" s="1215">
        <v>73.939288345880385</v>
      </c>
      <c r="H40" s="1216">
        <v>-48.201928855105379</v>
      </c>
      <c r="I40" s="1215">
        <v>26.559797629627248</v>
      </c>
      <c r="J40" s="1215">
        <v>88.213259135412528</v>
      </c>
      <c r="K40" s="1215">
        <v>-61.65346150578528</v>
      </c>
      <c r="L40" s="1215">
        <v>10.007101603424998</v>
      </c>
      <c r="M40" s="1215">
        <v>102.61805338147745</v>
      </c>
      <c r="N40" s="1215">
        <v>-92.610951778052453</v>
      </c>
      <c r="O40" s="1215">
        <v>0</v>
      </c>
      <c r="P40" s="1215">
        <v>101.59094140515948</v>
      </c>
      <c r="Q40" s="1215">
        <v>-101.59094140515948</v>
      </c>
      <c r="R40" s="1215">
        <v>6.4766365181250007</v>
      </c>
      <c r="S40" s="1215">
        <v>72.001880999999997</v>
      </c>
      <c r="T40" s="1215">
        <v>-65.525244481874992</v>
      </c>
      <c r="U40" s="1221" t="s">
        <v>1063</v>
      </c>
      <c r="V40" s="1211"/>
      <c r="W40" s="1211"/>
      <c r="X40" s="1211"/>
      <c r="Y40" s="1211"/>
      <c r="Z40" s="1211"/>
      <c r="AA40" s="1211"/>
      <c r="AB40" s="1211"/>
      <c r="AC40" s="1211"/>
      <c r="AD40" s="1211"/>
      <c r="AE40" s="1211"/>
      <c r="AF40" s="1211"/>
      <c r="AG40" s="1211"/>
      <c r="AH40" s="1211"/>
      <c r="AI40" s="1211"/>
      <c r="AJ40" s="1211"/>
      <c r="AK40" s="1211"/>
      <c r="AL40" s="1211"/>
      <c r="AM40" s="1211"/>
      <c r="AN40" s="1211"/>
      <c r="AO40" s="1211"/>
      <c r="AP40" s="1211"/>
      <c r="AQ40" s="1211"/>
      <c r="AR40" s="1211"/>
      <c r="AS40" s="1211"/>
      <c r="AT40" s="1211"/>
    </row>
    <row r="41" spans="2:46" s="1212" customFormat="1" ht="27.75" customHeight="1" x14ac:dyDescent="0.2">
      <c r="B41" s="1224" t="s">
        <v>1064</v>
      </c>
      <c r="C41" s="1215">
        <v>0</v>
      </c>
      <c r="D41" s="1215">
        <v>0</v>
      </c>
      <c r="E41" s="1215">
        <v>0</v>
      </c>
      <c r="F41" s="1215">
        <v>0</v>
      </c>
      <c r="G41" s="1215">
        <v>0</v>
      </c>
      <c r="H41" s="1216">
        <v>0</v>
      </c>
      <c r="I41" s="1215">
        <v>0</v>
      </c>
      <c r="J41" s="1215">
        <v>0</v>
      </c>
      <c r="K41" s="1215">
        <v>0</v>
      </c>
      <c r="L41" s="1215">
        <v>1.9762360988505747</v>
      </c>
      <c r="M41" s="1215">
        <v>0</v>
      </c>
      <c r="N41" s="1215">
        <v>1.9762360988505747</v>
      </c>
      <c r="O41" s="1215">
        <v>10.03853529818098</v>
      </c>
      <c r="P41" s="1215">
        <v>0</v>
      </c>
      <c r="Q41" s="1215">
        <v>10.03853529818098</v>
      </c>
      <c r="R41" s="1215">
        <v>8.8662975709382152</v>
      </c>
      <c r="S41" s="1215">
        <v>0</v>
      </c>
      <c r="T41" s="1215">
        <v>8.8662975709382152</v>
      </c>
      <c r="U41" s="1217" t="s">
        <v>1065</v>
      </c>
      <c r="V41" s="1211"/>
      <c r="W41" s="1211"/>
      <c r="X41" s="1211"/>
      <c r="Y41" s="1211"/>
      <c r="Z41" s="1211"/>
      <c r="AA41" s="1211"/>
      <c r="AB41" s="1211"/>
      <c r="AC41" s="1211"/>
      <c r="AD41" s="1211"/>
      <c r="AE41" s="1211"/>
      <c r="AF41" s="1211"/>
      <c r="AG41" s="1211"/>
      <c r="AH41" s="1211"/>
      <c r="AI41" s="1211"/>
      <c r="AJ41" s="1211"/>
      <c r="AK41" s="1211"/>
      <c r="AL41" s="1211"/>
      <c r="AM41" s="1211"/>
      <c r="AN41" s="1211"/>
      <c r="AO41" s="1211"/>
      <c r="AP41" s="1211"/>
      <c r="AQ41" s="1211"/>
      <c r="AR41" s="1211"/>
      <c r="AS41" s="1211"/>
      <c r="AT41" s="1211"/>
    </row>
    <row r="42" spans="2:46" s="1212" customFormat="1" ht="27.75" customHeight="1" x14ac:dyDescent="0.2">
      <c r="B42" s="1214" t="s">
        <v>1071</v>
      </c>
      <c r="C42" s="1215">
        <v>109.26254321405122</v>
      </c>
      <c r="D42" s="1215">
        <v>396.18867483120749</v>
      </c>
      <c r="E42" s="1215">
        <v>-286.92613161715627</v>
      </c>
      <c r="F42" s="1215">
        <v>170.81818195795495</v>
      </c>
      <c r="G42" s="1215">
        <v>431.46061941269687</v>
      </c>
      <c r="H42" s="1216">
        <v>-260.64243745474192</v>
      </c>
      <c r="I42" s="1215">
        <v>243.89125499623424</v>
      </c>
      <c r="J42" s="1215">
        <v>378.06446599937266</v>
      </c>
      <c r="K42" s="1215">
        <v>-134.17321100313842</v>
      </c>
      <c r="L42" s="1215">
        <v>381.72656474954323</v>
      </c>
      <c r="M42" s="1215">
        <v>377.42319256350794</v>
      </c>
      <c r="N42" s="1215">
        <v>4.3033721860352898</v>
      </c>
      <c r="O42" s="1215">
        <v>323.16763880268758</v>
      </c>
      <c r="P42" s="1215">
        <v>213.69090008447489</v>
      </c>
      <c r="Q42" s="1215">
        <v>109.47673871821269</v>
      </c>
      <c r="R42" s="1215">
        <v>77.569690517231123</v>
      </c>
      <c r="S42" s="1215">
        <v>136.2605169588241</v>
      </c>
      <c r="T42" s="1215">
        <v>-58.690826441592975</v>
      </c>
      <c r="U42" s="1217" t="s">
        <v>1072</v>
      </c>
      <c r="V42" s="1211"/>
      <c r="W42" s="1211"/>
      <c r="X42" s="1211"/>
      <c r="Y42" s="1211"/>
      <c r="Z42" s="1211"/>
      <c r="AA42" s="1211"/>
      <c r="AB42" s="1211"/>
      <c r="AC42" s="1211"/>
      <c r="AD42" s="1211"/>
      <c r="AE42" s="1211"/>
      <c r="AF42" s="1211"/>
      <c r="AG42" s="1211"/>
      <c r="AH42" s="1211"/>
      <c r="AI42" s="1211"/>
      <c r="AJ42" s="1211"/>
      <c r="AK42" s="1211"/>
      <c r="AL42" s="1211"/>
      <c r="AM42" s="1211"/>
      <c r="AN42" s="1211"/>
      <c r="AO42" s="1211"/>
      <c r="AP42" s="1211"/>
      <c r="AQ42" s="1211"/>
      <c r="AR42" s="1211"/>
      <c r="AS42" s="1211"/>
      <c r="AT42" s="1211"/>
    </row>
    <row r="43" spans="2:46" s="1212" customFormat="1" ht="27.75" customHeight="1" x14ac:dyDescent="0.2">
      <c r="B43" s="1214" t="s">
        <v>1073</v>
      </c>
      <c r="C43" s="1215">
        <v>52.341066181369598</v>
      </c>
      <c r="D43" s="1215">
        <v>5.2233696050885126</v>
      </c>
      <c r="E43" s="1215">
        <v>47.117696576281084</v>
      </c>
      <c r="F43" s="1215">
        <v>47.115659496716106</v>
      </c>
      <c r="G43" s="1215">
        <v>7.2963309016205109</v>
      </c>
      <c r="H43" s="1216">
        <v>39.819328595095598</v>
      </c>
      <c r="I43" s="1215">
        <v>56.036728170266002</v>
      </c>
      <c r="J43" s="1215">
        <v>11.273128200450014</v>
      </c>
      <c r="K43" s="1215">
        <v>44.763599969815985</v>
      </c>
      <c r="L43" s="1215">
        <v>22.138258360000002</v>
      </c>
      <c r="M43" s="1215">
        <v>4.2779771068493142</v>
      </c>
      <c r="N43" s="1215">
        <v>17.860281253150688</v>
      </c>
      <c r="O43" s="1215">
        <v>17.482627484199998</v>
      </c>
      <c r="P43" s="1215">
        <v>10.770227911222122</v>
      </c>
      <c r="Q43" s="1215">
        <v>6.7123995729778763</v>
      </c>
      <c r="R43" s="1215">
        <v>6.4064126149999998</v>
      </c>
      <c r="S43" s="1215">
        <v>17.983469552595764</v>
      </c>
      <c r="T43" s="1215">
        <v>-11.577056937595763</v>
      </c>
      <c r="U43" s="1217" t="s">
        <v>1074</v>
      </c>
      <c r="V43" s="1211"/>
      <c r="W43" s="1211"/>
      <c r="X43" s="1211"/>
      <c r="Y43" s="1211"/>
      <c r="Z43" s="1211"/>
      <c r="AA43" s="1211"/>
      <c r="AB43" s="1211"/>
      <c r="AC43" s="1211"/>
      <c r="AD43" s="1211"/>
      <c r="AE43" s="1211"/>
      <c r="AF43" s="1211"/>
      <c r="AG43" s="1211"/>
      <c r="AH43" s="1211"/>
      <c r="AI43" s="1211"/>
      <c r="AJ43" s="1211"/>
      <c r="AK43" s="1211"/>
      <c r="AL43" s="1211"/>
      <c r="AM43" s="1211"/>
      <c r="AN43" s="1211"/>
      <c r="AO43" s="1211"/>
      <c r="AP43" s="1211"/>
      <c r="AQ43" s="1211"/>
      <c r="AR43" s="1211"/>
      <c r="AS43" s="1211"/>
      <c r="AT43" s="1211"/>
    </row>
    <row r="44" spans="2:46" s="1213" customFormat="1" ht="27.75" customHeight="1" x14ac:dyDescent="0.2">
      <c r="B44" s="1214" t="s">
        <v>1075</v>
      </c>
      <c r="C44" s="1215">
        <v>0</v>
      </c>
      <c r="D44" s="1215">
        <v>17.491650468106066</v>
      </c>
      <c r="E44" s="1215">
        <v>-17.491650468106066</v>
      </c>
      <c r="F44" s="1215">
        <v>0</v>
      </c>
      <c r="G44" s="1215">
        <v>17.140768633713453</v>
      </c>
      <c r="H44" s="1216">
        <v>-17.140768633713453</v>
      </c>
      <c r="I44" s="1215">
        <v>0</v>
      </c>
      <c r="J44" s="1215">
        <v>16.384367023407474</v>
      </c>
      <c r="K44" s="1215">
        <v>-16.384367023407474</v>
      </c>
      <c r="L44" s="1215">
        <v>0</v>
      </c>
      <c r="M44" s="1215">
        <v>19.395678481651377</v>
      </c>
      <c r="N44" s="1215">
        <v>-19.395678481651377</v>
      </c>
      <c r="O44" s="1215">
        <v>0</v>
      </c>
      <c r="P44" s="1215">
        <v>0</v>
      </c>
      <c r="Q44" s="1215">
        <v>0</v>
      </c>
      <c r="R44" s="1215">
        <v>0</v>
      </c>
      <c r="S44" s="1215">
        <v>11.169520963459046</v>
      </c>
      <c r="T44" s="1215">
        <v>-11.169520963459046</v>
      </c>
      <c r="U44" s="1217" t="s">
        <v>1076</v>
      </c>
      <c r="V44" s="1211"/>
      <c r="W44" s="1211"/>
      <c r="X44" s="1211"/>
      <c r="Y44" s="1211"/>
      <c r="Z44" s="1211"/>
      <c r="AA44" s="1211"/>
      <c r="AB44" s="1211"/>
      <c r="AC44" s="1211"/>
      <c r="AD44" s="1211"/>
      <c r="AE44" s="1211"/>
      <c r="AF44" s="1211"/>
      <c r="AG44" s="1211"/>
      <c r="AH44" s="1211"/>
      <c r="AI44" s="1211"/>
      <c r="AJ44" s="1211"/>
      <c r="AK44" s="1211"/>
      <c r="AL44" s="1211"/>
      <c r="AM44" s="1211"/>
      <c r="AN44" s="1211"/>
      <c r="AO44" s="1211"/>
      <c r="AP44" s="1211"/>
      <c r="AQ44" s="1211"/>
      <c r="AR44" s="1211"/>
      <c r="AS44" s="1211"/>
      <c r="AT44" s="1211"/>
    </row>
    <row r="45" spans="2:46" s="1212" customFormat="1" ht="27.75" customHeight="1" x14ac:dyDescent="0.2">
      <c r="B45" s="1214" t="s">
        <v>1077</v>
      </c>
      <c r="C45" s="1215">
        <v>0</v>
      </c>
      <c r="D45" s="1215">
        <v>34.923476956659421</v>
      </c>
      <c r="E45" s="1215">
        <v>-34.923476956659421</v>
      </c>
      <c r="F45" s="1215">
        <v>3.1591722161069749</v>
      </c>
      <c r="G45" s="1215">
        <v>29.754240783050463</v>
      </c>
      <c r="H45" s="1216">
        <v>-26.595068566943489</v>
      </c>
      <c r="I45" s="1215">
        <v>0</v>
      </c>
      <c r="J45" s="1215">
        <v>36.564187414652935</v>
      </c>
      <c r="K45" s="1215">
        <v>-36.564187414652935</v>
      </c>
      <c r="L45" s="1215">
        <v>0</v>
      </c>
      <c r="M45" s="1215">
        <v>42.942767316118122</v>
      </c>
      <c r="N45" s="1215">
        <v>-42.942767316118122</v>
      </c>
      <c r="O45" s="1215">
        <v>0</v>
      </c>
      <c r="P45" s="1215">
        <v>42.010541689331482</v>
      </c>
      <c r="Q45" s="1215">
        <v>-42.010541689331482</v>
      </c>
      <c r="R45" s="1215">
        <v>2.9632785092024538</v>
      </c>
      <c r="S45" s="1215">
        <v>29.31525353611628</v>
      </c>
      <c r="T45" s="1215">
        <v>-26.351975026913827</v>
      </c>
      <c r="U45" s="1217" t="s">
        <v>1078</v>
      </c>
      <c r="V45" s="1211"/>
      <c r="W45" s="1211"/>
      <c r="X45" s="1211"/>
      <c r="Y45" s="1211"/>
      <c r="Z45" s="1211"/>
      <c r="AA45" s="1211"/>
      <c r="AB45" s="1211"/>
      <c r="AC45" s="1211"/>
      <c r="AD45" s="1211"/>
      <c r="AE45" s="1211"/>
      <c r="AF45" s="1211"/>
      <c r="AG45" s="1211"/>
      <c r="AH45" s="1211"/>
      <c r="AI45" s="1211"/>
      <c r="AJ45" s="1211"/>
      <c r="AK45" s="1211"/>
      <c r="AL45" s="1211"/>
      <c r="AM45" s="1211"/>
      <c r="AN45" s="1211"/>
      <c r="AO45" s="1211"/>
      <c r="AP45" s="1211"/>
      <c r="AQ45" s="1211"/>
      <c r="AR45" s="1211"/>
      <c r="AS45" s="1211"/>
      <c r="AT45" s="1211"/>
    </row>
    <row r="46" spans="2:46" s="1213" customFormat="1" ht="27.75" customHeight="1" x14ac:dyDescent="0.2">
      <c r="B46" s="1214" t="s">
        <v>1079</v>
      </c>
      <c r="C46" s="1215">
        <v>9.411639471016974</v>
      </c>
      <c r="D46" s="1215">
        <v>10.545463780437123</v>
      </c>
      <c r="E46" s="1215">
        <v>-1.1338243094201488</v>
      </c>
      <c r="F46" s="1215">
        <v>2.9765652450287776</v>
      </c>
      <c r="G46" s="1215">
        <v>1.4541406684463321</v>
      </c>
      <c r="H46" s="1216">
        <v>1.5224245765824456</v>
      </c>
      <c r="I46" s="1215">
        <v>39.757511291151758</v>
      </c>
      <c r="J46" s="1215">
        <v>9.4020122499342662</v>
      </c>
      <c r="K46" s="1215">
        <v>30.355499041217492</v>
      </c>
      <c r="L46" s="1215">
        <v>25.920942453544523</v>
      </c>
      <c r="M46" s="1215">
        <v>0.2265623784853211</v>
      </c>
      <c r="N46" s="1215">
        <v>25.6943800750592</v>
      </c>
      <c r="O46" s="1215">
        <v>6.9279981170371308</v>
      </c>
      <c r="P46" s="1215">
        <v>6.6651354933495419</v>
      </c>
      <c r="Q46" s="1215">
        <v>0.26286262368758884</v>
      </c>
      <c r="R46" s="1215">
        <v>11.834199576752248</v>
      </c>
      <c r="S46" s="1215">
        <v>8.3997414208904218</v>
      </c>
      <c r="T46" s="1215">
        <v>3.4344581558618259</v>
      </c>
      <c r="U46" s="1217" t="s">
        <v>1080</v>
      </c>
      <c r="V46" s="1211"/>
      <c r="W46" s="1211"/>
      <c r="X46" s="1211"/>
      <c r="Y46" s="1211"/>
      <c r="Z46" s="1211"/>
      <c r="AA46" s="1211"/>
      <c r="AB46" s="1211"/>
      <c r="AC46" s="1211"/>
      <c r="AD46" s="1211"/>
      <c r="AE46" s="1211"/>
      <c r="AF46" s="1211"/>
      <c r="AG46" s="1211"/>
      <c r="AH46" s="1211"/>
      <c r="AI46" s="1211"/>
      <c r="AJ46" s="1211"/>
      <c r="AK46" s="1211"/>
      <c r="AL46" s="1211"/>
      <c r="AM46" s="1211"/>
      <c r="AN46" s="1211"/>
      <c r="AO46" s="1211"/>
      <c r="AP46" s="1211"/>
      <c r="AQ46" s="1211"/>
      <c r="AR46" s="1211"/>
      <c r="AS46" s="1211"/>
      <c r="AT46" s="1211"/>
    </row>
    <row r="47" spans="2:46" s="1212" customFormat="1" ht="27.75" customHeight="1" x14ac:dyDescent="0.2">
      <c r="B47" s="1214" t="s">
        <v>1081</v>
      </c>
      <c r="C47" s="1215">
        <v>5.0677595823966366E-2</v>
      </c>
      <c r="D47" s="1215">
        <v>44.023469463374191</v>
      </c>
      <c r="E47" s="1215">
        <v>-43.972791867550228</v>
      </c>
      <c r="F47" s="1215">
        <v>2.1773188599999996E-2</v>
      </c>
      <c r="G47" s="1215">
        <v>35.805456683673661</v>
      </c>
      <c r="H47" s="1216">
        <v>-35.78368349507366</v>
      </c>
      <c r="I47" s="1215">
        <v>4.263333246815995E-3</v>
      </c>
      <c r="J47" s="1215">
        <v>30.492916048422771</v>
      </c>
      <c r="K47" s="1215">
        <v>-30.488652715175956</v>
      </c>
      <c r="L47" s="1215">
        <v>2.0729951121467889</v>
      </c>
      <c r="M47" s="1215">
        <v>31.29644275788991</v>
      </c>
      <c r="N47" s="1215">
        <v>-29.223447645743121</v>
      </c>
      <c r="O47" s="1215">
        <v>5.4900000000000001E-4</v>
      </c>
      <c r="P47" s="1215">
        <v>37.634858254624412</v>
      </c>
      <c r="Q47" s="1215">
        <v>-37.634309254624412</v>
      </c>
      <c r="R47" s="1215">
        <v>6.0999999999999999E-2</v>
      </c>
      <c r="S47" s="1215">
        <v>23.711009763072411</v>
      </c>
      <c r="T47" s="1215">
        <v>-23.650009763072411</v>
      </c>
      <c r="U47" s="1217" t="s">
        <v>1082</v>
      </c>
      <c r="V47" s="1211"/>
      <c r="W47" s="1211"/>
      <c r="X47" s="1211"/>
      <c r="Y47" s="1211"/>
      <c r="Z47" s="1211"/>
      <c r="AA47" s="1211"/>
      <c r="AB47" s="1211"/>
      <c r="AC47" s="1211"/>
      <c r="AD47" s="1211"/>
      <c r="AE47" s="1211"/>
      <c r="AF47" s="1211"/>
      <c r="AG47" s="1211"/>
      <c r="AH47" s="1211"/>
      <c r="AI47" s="1211"/>
      <c r="AJ47" s="1211"/>
      <c r="AK47" s="1211"/>
      <c r="AL47" s="1211"/>
      <c r="AM47" s="1211"/>
      <c r="AN47" s="1211"/>
      <c r="AO47" s="1211"/>
      <c r="AP47" s="1211"/>
      <c r="AQ47" s="1211"/>
      <c r="AR47" s="1211"/>
      <c r="AS47" s="1211"/>
      <c r="AT47" s="1211"/>
    </row>
    <row r="48" spans="2:46" s="1213" customFormat="1" ht="27.75" customHeight="1" x14ac:dyDescent="0.2">
      <c r="B48" s="1214" t="s">
        <v>1083</v>
      </c>
      <c r="C48" s="1215">
        <v>0</v>
      </c>
      <c r="D48" s="1215">
        <v>6.1624930999999998</v>
      </c>
      <c r="E48" s="1215">
        <v>-6.1624930999999998</v>
      </c>
      <c r="F48" s="1215">
        <v>1.22675271459566E-3</v>
      </c>
      <c r="G48" s="1215">
        <v>1.3289563512475351</v>
      </c>
      <c r="H48" s="1216">
        <v>-1.3277295985329394</v>
      </c>
      <c r="I48" s="1215">
        <v>1.22233202764706E-3</v>
      </c>
      <c r="J48" s="1215">
        <v>2.3969421547972987</v>
      </c>
      <c r="K48" s="1215">
        <v>-2.3957198227696517</v>
      </c>
      <c r="L48" s="1215">
        <v>0</v>
      </c>
      <c r="M48" s="1215">
        <v>1.0914672599999999</v>
      </c>
      <c r="N48" s="1215">
        <v>-1.0914672599999999</v>
      </c>
      <c r="O48" s="1215">
        <v>1.7827921805999998</v>
      </c>
      <c r="P48" s="1215">
        <v>0</v>
      </c>
      <c r="Q48" s="1215">
        <v>1.7827921805999998</v>
      </c>
      <c r="R48" s="1215">
        <v>1.9090036269999997</v>
      </c>
      <c r="S48" s="1215">
        <v>2.5161200999999998E-2</v>
      </c>
      <c r="T48" s="1215">
        <v>1.8838424259999997</v>
      </c>
      <c r="U48" s="1217" t="s">
        <v>1084</v>
      </c>
      <c r="V48" s="1211"/>
      <c r="W48" s="1211"/>
      <c r="X48" s="1211"/>
      <c r="Y48" s="1211"/>
      <c r="Z48" s="1211"/>
      <c r="AA48" s="1211"/>
      <c r="AB48" s="1211"/>
      <c r="AC48" s="1211"/>
      <c r="AD48" s="1211"/>
      <c r="AE48" s="1211"/>
      <c r="AF48" s="1211"/>
      <c r="AG48" s="1211"/>
      <c r="AH48" s="1211"/>
      <c r="AI48" s="1211"/>
      <c r="AJ48" s="1211"/>
      <c r="AK48" s="1211"/>
      <c r="AL48" s="1211"/>
      <c r="AM48" s="1211"/>
      <c r="AN48" s="1211"/>
      <c r="AO48" s="1211"/>
      <c r="AP48" s="1211"/>
      <c r="AQ48" s="1211"/>
      <c r="AR48" s="1211"/>
      <c r="AS48" s="1211"/>
      <c r="AT48" s="1211"/>
    </row>
    <row r="49" spans="2:46" s="1212" customFormat="1" ht="27.75" customHeight="1" x14ac:dyDescent="0.2">
      <c r="B49" s="1214" t="s">
        <v>1085</v>
      </c>
      <c r="C49" s="1215">
        <v>11.947741558723147</v>
      </c>
      <c r="D49" s="1215">
        <v>38.878354479374977</v>
      </c>
      <c r="E49" s="1215">
        <v>-26.930612920651832</v>
      </c>
      <c r="F49" s="1215">
        <v>3.4473039410133204</v>
      </c>
      <c r="G49" s="1215">
        <v>2.9213369937513698</v>
      </c>
      <c r="H49" s="1216">
        <v>0.52596694726195059</v>
      </c>
      <c r="I49" s="1215">
        <v>13.393728801736254</v>
      </c>
      <c r="J49" s="1215">
        <v>3.0031675348788704</v>
      </c>
      <c r="K49" s="1215">
        <v>10.390561266857382</v>
      </c>
      <c r="L49" s="1215">
        <v>10.882203657756158</v>
      </c>
      <c r="M49" s="1215">
        <v>14.968617392946923</v>
      </c>
      <c r="N49" s="1215">
        <v>-4.0864137351907655</v>
      </c>
      <c r="O49" s="1215">
        <v>30.155377565245349</v>
      </c>
      <c r="P49" s="1215">
        <v>33.21930558219178</v>
      </c>
      <c r="Q49" s="1215">
        <v>-3.0639280169464307</v>
      </c>
      <c r="R49" s="1215">
        <v>17.417158665966458</v>
      </c>
      <c r="S49" s="1215">
        <v>3.7626878723760169</v>
      </c>
      <c r="T49" s="1215">
        <v>13.654470793590441</v>
      </c>
      <c r="U49" s="1217" t="s">
        <v>1086</v>
      </c>
      <c r="V49" s="1211"/>
      <c r="W49" s="1211"/>
      <c r="X49" s="1211"/>
      <c r="Y49" s="1211"/>
      <c r="Z49" s="1211"/>
      <c r="AA49" s="1211"/>
      <c r="AB49" s="1211"/>
      <c r="AC49" s="1211"/>
      <c r="AD49" s="1211"/>
      <c r="AE49" s="1211"/>
      <c r="AF49" s="1211"/>
      <c r="AG49" s="1211"/>
      <c r="AH49" s="1211"/>
      <c r="AI49" s="1211"/>
      <c r="AJ49" s="1211"/>
      <c r="AK49" s="1211"/>
      <c r="AL49" s="1211"/>
      <c r="AM49" s="1211"/>
      <c r="AN49" s="1211"/>
      <c r="AO49" s="1211"/>
      <c r="AP49" s="1211"/>
      <c r="AQ49" s="1211"/>
      <c r="AR49" s="1211"/>
      <c r="AS49" s="1211"/>
      <c r="AT49" s="1211"/>
    </row>
    <row r="50" spans="2:46" s="1212" customFormat="1" ht="27.75" customHeight="1" x14ac:dyDescent="0.2">
      <c r="B50" s="1214" t="s">
        <v>1087</v>
      </c>
      <c r="C50" s="1215">
        <v>44.39</v>
      </c>
      <c r="D50" s="1215">
        <v>10.869235023331605</v>
      </c>
      <c r="E50" s="1215">
        <v>33.520764976668396</v>
      </c>
      <c r="F50" s="1215">
        <v>37.14</v>
      </c>
      <c r="G50" s="1215">
        <v>3.2</v>
      </c>
      <c r="H50" s="1216">
        <v>33.94</v>
      </c>
      <c r="I50" s="1215">
        <v>41.84</v>
      </c>
      <c r="J50" s="1215">
        <v>0.9</v>
      </c>
      <c r="K50" s="1215">
        <v>40.940000000000005</v>
      </c>
      <c r="L50" s="1215">
        <v>47.413699999999999</v>
      </c>
      <c r="M50" s="1215">
        <v>1.542</v>
      </c>
      <c r="N50" s="1215">
        <v>45.871699999999997</v>
      </c>
      <c r="O50" s="1215">
        <v>29.510999999999999</v>
      </c>
      <c r="P50" s="1215">
        <v>12.286052264840182</v>
      </c>
      <c r="Q50" s="1215">
        <v>17.224947735159816</v>
      </c>
      <c r="R50" s="1215">
        <v>23.47</v>
      </c>
      <c r="S50" s="1215">
        <v>3.1</v>
      </c>
      <c r="T50" s="1215">
        <v>20.369999999999997</v>
      </c>
      <c r="U50" s="1217" t="s">
        <v>1088</v>
      </c>
      <c r="V50" s="1211"/>
      <c r="W50" s="1211"/>
      <c r="X50" s="1211"/>
      <c r="Y50" s="1211"/>
      <c r="Z50" s="1211"/>
      <c r="AA50" s="1211"/>
      <c r="AB50" s="1211"/>
      <c r="AC50" s="1211"/>
      <c r="AD50" s="1211"/>
      <c r="AE50" s="1211"/>
      <c r="AF50" s="1211"/>
      <c r="AG50" s="1211"/>
      <c r="AH50" s="1211"/>
      <c r="AI50" s="1211"/>
      <c r="AJ50" s="1211"/>
      <c r="AK50" s="1211"/>
      <c r="AL50" s="1211"/>
      <c r="AM50" s="1211"/>
      <c r="AN50" s="1211"/>
      <c r="AO50" s="1211"/>
      <c r="AP50" s="1211"/>
      <c r="AQ50" s="1211"/>
      <c r="AR50" s="1211"/>
      <c r="AS50" s="1211"/>
      <c r="AT50" s="1211"/>
    </row>
    <row r="51" spans="2:46" s="1212" customFormat="1" ht="27.75" customHeight="1" x14ac:dyDescent="0.2">
      <c r="B51" s="1214" t="s">
        <v>1089</v>
      </c>
      <c r="C51" s="1215">
        <v>119.15235230009371</v>
      </c>
      <c r="D51" s="1215">
        <v>4.3097578226404689</v>
      </c>
      <c r="E51" s="1215">
        <v>114.84259447745325</v>
      </c>
      <c r="F51" s="1215">
        <v>85.646525343225065</v>
      </c>
      <c r="G51" s="1215">
        <v>2.253895624259418E-2</v>
      </c>
      <c r="H51" s="1216">
        <v>85.623986386982466</v>
      </c>
      <c r="I51" s="1215">
        <v>131.76081298187239</v>
      </c>
      <c r="J51" s="1215">
        <v>4.6744698350744303</v>
      </c>
      <c r="K51" s="1215">
        <v>127.08634314679796</v>
      </c>
      <c r="L51" s="1215">
        <v>206.3547400247694</v>
      </c>
      <c r="M51" s="1215">
        <v>35.384692956621002</v>
      </c>
      <c r="N51" s="1215">
        <v>170.9700470681484</v>
      </c>
      <c r="O51" s="1215">
        <v>155.3941417824478</v>
      </c>
      <c r="P51" s="1215">
        <v>43.235153281735165</v>
      </c>
      <c r="Q51" s="1215">
        <v>112.15898850071264</v>
      </c>
      <c r="R51" s="1215">
        <v>110.4636468182991</v>
      </c>
      <c r="S51" s="1215">
        <v>72.186618598615809</v>
      </c>
      <c r="T51" s="1215">
        <v>38.277028219683288</v>
      </c>
      <c r="U51" s="1217" t="s">
        <v>1090</v>
      </c>
      <c r="V51" s="1211"/>
      <c r="W51" s="1211"/>
      <c r="X51" s="1211"/>
      <c r="Y51" s="1211"/>
      <c r="Z51" s="1211"/>
      <c r="AA51" s="1211"/>
      <c r="AB51" s="1211"/>
      <c r="AC51" s="1211"/>
      <c r="AD51" s="1211"/>
      <c r="AE51" s="1211"/>
      <c r="AF51" s="1211"/>
      <c r="AG51" s="1211"/>
      <c r="AH51" s="1211"/>
      <c r="AI51" s="1211"/>
      <c r="AJ51" s="1211"/>
      <c r="AK51" s="1211"/>
      <c r="AL51" s="1211"/>
      <c r="AM51" s="1211"/>
      <c r="AN51" s="1211"/>
      <c r="AO51" s="1211"/>
      <c r="AP51" s="1211"/>
      <c r="AQ51" s="1211"/>
      <c r="AR51" s="1211"/>
      <c r="AS51" s="1211"/>
      <c r="AT51" s="1211"/>
    </row>
    <row r="52" spans="2:46" s="1212" customFormat="1" ht="27.75" customHeight="1" x14ac:dyDescent="0.2">
      <c r="B52" s="1222" t="s">
        <v>1064</v>
      </c>
      <c r="C52" s="1215">
        <v>0</v>
      </c>
      <c r="D52" s="1215">
        <v>7.5841923783423457</v>
      </c>
      <c r="E52" s="1215">
        <v>-7.5841923783423457</v>
      </c>
      <c r="F52" s="1215">
        <v>0</v>
      </c>
      <c r="G52" s="1215">
        <v>2.7351453313898655</v>
      </c>
      <c r="H52" s="1216">
        <v>-2.7351453313898655</v>
      </c>
      <c r="I52" s="1215">
        <v>0</v>
      </c>
      <c r="J52" s="1215">
        <v>2.3986301384157986</v>
      </c>
      <c r="K52" s="1215">
        <v>-2.3986301384157986</v>
      </c>
      <c r="L52" s="1215">
        <v>0</v>
      </c>
      <c r="M52" s="1215">
        <v>7.0265758509174319</v>
      </c>
      <c r="N52" s="1215">
        <v>-7.0265758509174319</v>
      </c>
      <c r="O52" s="1215">
        <v>0</v>
      </c>
      <c r="P52" s="1215">
        <v>7.7260000000000002E-3</v>
      </c>
      <c r="Q52" s="1215">
        <v>-7.7260000000000002E-3</v>
      </c>
      <c r="R52" s="1215">
        <v>0</v>
      </c>
      <c r="S52" s="1215">
        <v>5.3066887576687112</v>
      </c>
      <c r="T52" s="1215">
        <v>-5.3066887576687112</v>
      </c>
      <c r="U52" s="1217" t="s">
        <v>1068</v>
      </c>
      <c r="V52" s="1211"/>
      <c r="W52" s="1211"/>
      <c r="X52" s="1211"/>
      <c r="Y52" s="1211"/>
      <c r="Z52" s="1211"/>
      <c r="AA52" s="1211"/>
      <c r="AB52" s="1211"/>
      <c r="AC52" s="1211"/>
      <c r="AD52" s="1211"/>
      <c r="AE52" s="1211"/>
      <c r="AF52" s="1211"/>
      <c r="AG52" s="1211"/>
      <c r="AH52" s="1211"/>
      <c r="AI52" s="1211"/>
      <c r="AJ52" s="1211"/>
      <c r="AK52" s="1211"/>
      <c r="AL52" s="1211"/>
      <c r="AM52" s="1211"/>
      <c r="AN52" s="1211"/>
      <c r="AO52" s="1211"/>
      <c r="AP52" s="1211"/>
      <c r="AQ52" s="1211"/>
      <c r="AR52" s="1211"/>
      <c r="AS52" s="1211"/>
      <c r="AT52" s="1211"/>
    </row>
    <row r="53" spans="2:46" s="1212" customFormat="1" ht="9.75" customHeight="1" x14ac:dyDescent="0.2">
      <c r="B53" s="1225"/>
      <c r="C53" s="1215"/>
      <c r="D53" s="1215"/>
      <c r="E53" s="1215"/>
      <c r="F53" s="1215"/>
      <c r="G53" s="1215"/>
      <c r="H53" s="1216"/>
      <c r="I53" s="1215"/>
      <c r="J53" s="1215"/>
      <c r="K53" s="1215"/>
      <c r="L53" s="1215"/>
      <c r="M53" s="1215"/>
      <c r="N53" s="1215"/>
      <c r="O53" s="1215"/>
      <c r="P53" s="1215"/>
      <c r="Q53" s="1215"/>
      <c r="R53" s="1215"/>
      <c r="S53" s="1215"/>
      <c r="T53" s="1215"/>
      <c r="U53" s="403"/>
      <c r="V53" s="1211"/>
      <c r="W53" s="1211"/>
      <c r="X53" s="1211"/>
      <c r="Y53" s="1211"/>
      <c r="Z53" s="1211"/>
      <c r="AA53" s="1211"/>
      <c r="AB53" s="1211"/>
      <c r="AC53" s="1211"/>
      <c r="AD53" s="1211"/>
      <c r="AE53" s="1211"/>
      <c r="AF53" s="1211"/>
      <c r="AG53" s="1211"/>
      <c r="AH53" s="1211"/>
      <c r="AI53" s="1211"/>
      <c r="AJ53" s="1211"/>
      <c r="AK53" s="1211"/>
      <c r="AL53" s="1211"/>
      <c r="AM53" s="1211"/>
      <c r="AN53" s="1211"/>
      <c r="AO53" s="1211"/>
      <c r="AP53" s="1211"/>
      <c r="AQ53" s="1211"/>
      <c r="AR53" s="1211"/>
      <c r="AS53" s="1211"/>
      <c r="AT53" s="1211"/>
    </row>
    <row r="54" spans="2:46" s="1212" customFormat="1" ht="27.75" customHeight="1" x14ac:dyDescent="0.2">
      <c r="B54" s="1208" t="s">
        <v>1091</v>
      </c>
      <c r="C54" s="1209">
        <v>72.370144039229004</v>
      </c>
      <c r="D54" s="1209">
        <v>3.6765118840060458</v>
      </c>
      <c r="E54" s="1209">
        <v>68.693632155222957</v>
      </c>
      <c r="F54" s="1209">
        <v>90.802671933943017</v>
      </c>
      <c r="G54" s="1209">
        <v>11.133617449309238</v>
      </c>
      <c r="H54" s="1210">
        <v>79.66905448463379</v>
      </c>
      <c r="I54" s="1209">
        <v>58.266429025838207</v>
      </c>
      <c r="J54" s="1209">
        <v>4.7582469564519227</v>
      </c>
      <c r="K54" s="1209">
        <v>53.508182069386287</v>
      </c>
      <c r="L54" s="1209">
        <v>86.558231271213373</v>
      </c>
      <c r="M54" s="1209">
        <v>14.63814795289661</v>
      </c>
      <c r="N54" s="1209">
        <v>71.92008331831677</v>
      </c>
      <c r="O54" s="1209">
        <v>50.614837062103391</v>
      </c>
      <c r="P54" s="1209">
        <v>15.434519285997169</v>
      </c>
      <c r="Q54" s="1209">
        <v>35.180317776106222</v>
      </c>
      <c r="R54" s="1209">
        <v>53.225124580184406</v>
      </c>
      <c r="S54" s="1209">
        <v>19.129930693702921</v>
      </c>
      <c r="T54" s="1209">
        <v>34.095193886481482</v>
      </c>
      <c r="U54" s="384" t="s">
        <v>1092</v>
      </c>
      <c r="V54" s="1211"/>
      <c r="W54" s="1211"/>
      <c r="X54" s="1211"/>
      <c r="Y54" s="1211"/>
      <c r="Z54" s="1211"/>
      <c r="AA54" s="1211"/>
      <c r="AB54" s="1211"/>
      <c r="AC54" s="1211"/>
      <c r="AD54" s="1211"/>
      <c r="AE54" s="1211"/>
      <c r="AF54" s="1211"/>
      <c r="AG54" s="1211"/>
      <c r="AH54" s="1211"/>
      <c r="AI54" s="1211"/>
      <c r="AJ54" s="1211"/>
      <c r="AK54" s="1211"/>
      <c r="AL54" s="1211"/>
      <c r="AM54" s="1211"/>
      <c r="AN54" s="1211"/>
      <c r="AO54" s="1211"/>
      <c r="AP54" s="1211"/>
      <c r="AQ54" s="1211"/>
      <c r="AR54" s="1211"/>
      <c r="AS54" s="1211"/>
      <c r="AT54" s="1211"/>
    </row>
    <row r="55" spans="2:46" s="1212" customFormat="1" ht="27.75" customHeight="1" x14ac:dyDescent="0.2">
      <c r="B55" s="1226" t="s">
        <v>1093</v>
      </c>
      <c r="C55" s="1215">
        <v>39.774336202999997</v>
      </c>
      <c r="D55" s="1215">
        <v>2.3206059838530479</v>
      </c>
      <c r="E55" s="1215">
        <v>37.453730219146948</v>
      </c>
      <c r="F55" s="1215">
        <v>14.707223069175001</v>
      </c>
      <c r="G55" s="1215">
        <v>1.8897662131527051</v>
      </c>
      <c r="H55" s="1216">
        <v>12.817456856022297</v>
      </c>
      <c r="I55" s="1215">
        <v>41.6</v>
      </c>
      <c r="J55" s="1215">
        <v>1.7152077883597903</v>
      </c>
      <c r="K55" s="1215">
        <v>39.88479221164021</v>
      </c>
      <c r="L55" s="1215">
        <v>53.615663746679992</v>
      </c>
      <c r="M55" s="1215">
        <v>7.0065921643835622</v>
      </c>
      <c r="N55" s="1215">
        <v>46.60907158229643</v>
      </c>
      <c r="O55" s="1215">
        <v>5.0072787612749998</v>
      </c>
      <c r="P55" s="1215">
        <v>10.288129894977168</v>
      </c>
      <c r="Q55" s="1215">
        <v>-5.2808511337021677</v>
      </c>
      <c r="R55" s="1215">
        <v>2.1108143834400006</v>
      </c>
      <c r="S55" s="1215">
        <v>13.297541972572802</v>
      </c>
      <c r="T55" s="1215">
        <v>-11.186727589132801</v>
      </c>
      <c r="U55" s="403" t="s">
        <v>1094</v>
      </c>
      <c r="V55" s="1211"/>
      <c r="W55" s="1211"/>
      <c r="X55" s="1211"/>
      <c r="Y55" s="1211"/>
      <c r="Z55" s="1211"/>
      <c r="AA55" s="1211"/>
      <c r="AB55" s="1211"/>
      <c r="AC55" s="1211"/>
      <c r="AD55" s="1211"/>
      <c r="AE55" s="1211"/>
      <c r="AF55" s="1211"/>
      <c r="AG55" s="1211"/>
      <c r="AH55" s="1211"/>
      <c r="AI55" s="1211"/>
      <c r="AJ55" s="1211"/>
      <c r="AK55" s="1211"/>
      <c r="AL55" s="1211"/>
      <c r="AM55" s="1211"/>
      <c r="AN55" s="1211"/>
      <c r="AO55" s="1211"/>
      <c r="AP55" s="1211"/>
      <c r="AQ55" s="1211"/>
      <c r="AR55" s="1211"/>
      <c r="AS55" s="1211"/>
      <c r="AT55" s="1211"/>
    </row>
    <row r="56" spans="2:46" s="1212" customFormat="1" ht="27.75" customHeight="1" x14ac:dyDescent="0.2">
      <c r="B56" s="1226" t="s">
        <v>1095</v>
      </c>
      <c r="C56" s="1215">
        <v>32.595807836229007</v>
      </c>
      <c r="D56" s="1215">
        <v>1.3559059001529981</v>
      </c>
      <c r="E56" s="1215">
        <v>31.239901936076009</v>
      </c>
      <c r="F56" s="1215">
        <v>76.095448864768017</v>
      </c>
      <c r="G56" s="1215">
        <v>9.2438512361565319</v>
      </c>
      <c r="H56" s="1216">
        <v>66.851597628611486</v>
      </c>
      <c r="I56" s="1215">
        <v>16.666429025838209</v>
      </c>
      <c r="J56" s="1215">
        <v>3.0430391680921325</v>
      </c>
      <c r="K56" s="1215">
        <v>13.623389857746076</v>
      </c>
      <c r="L56" s="1215">
        <v>32.942567524533388</v>
      </c>
      <c r="M56" s="1215">
        <v>7.6315557885130465</v>
      </c>
      <c r="N56" s="1215">
        <v>25.31101173602034</v>
      </c>
      <c r="O56" s="1215">
        <v>45.607558300828394</v>
      </c>
      <c r="P56" s="1215">
        <v>5.1463893910200005</v>
      </c>
      <c r="Q56" s="1215">
        <v>40.461168909808393</v>
      </c>
      <c r="R56" s="1215">
        <v>51.114310196744405</v>
      </c>
      <c r="S56" s="1215">
        <v>5.83238872113012</v>
      </c>
      <c r="T56" s="1215">
        <v>45.281921475614283</v>
      </c>
      <c r="U56" s="403" t="s">
        <v>1096</v>
      </c>
      <c r="V56" s="1211"/>
      <c r="W56" s="1211"/>
      <c r="X56" s="1211"/>
      <c r="Y56" s="1211"/>
      <c r="Z56" s="1211"/>
      <c r="AA56" s="1211"/>
      <c r="AB56" s="1211"/>
      <c r="AC56" s="1211"/>
      <c r="AD56" s="1211"/>
      <c r="AE56" s="1211"/>
      <c r="AF56" s="1211"/>
      <c r="AG56" s="1211"/>
      <c r="AH56" s="1211"/>
      <c r="AI56" s="1211"/>
      <c r="AJ56" s="1211"/>
      <c r="AK56" s="1211"/>
      <c r="AL56" s="1211"/>
      <c r="AM56" s="1211"/>
      <c r="AN56" s="1211"/>
      <c r="AO56" s="1211"/>
      <c r="AP56" s="1211"/>
      <c r="AQ56" s="1211"/>
      <c r="AR56" s="1211"/>
      <c r="AS56" s="1211"/>
      <c r="AT56" s="1211"/>
    </row>
    <row r="57" spans="2:46" s="1212" customFormat="1" ht="27.75" customHeight="1" x14ac:dyDescent="0.2">
      <c r="B57" s="1214" t="s">
        <v>1097</v>
      </c>
      <c r="C57" s="1215">
        <v>0</v>
      </c>
      <c r="D57" s="1215">
        <v>0.37656937263906382</v>
      </c>
      <c r="E57" s="1215">
        <v>-0.37656937263906382</v>
      </c>
      <c r="F57" s="1215">
        <v>0</v>
      </c>
      <c r="G57" s="1215">
        <v>1.6194281467032496</v>
      </c>
      <c r="H57" s="1216">
        <v>-1.6194281467032496</v>
      </c>
      <c r="I57" s="1215">
        <v>0</v>
      </c>
      <c r="J57" s="1215">
        <v>0.68991395794364918</v>
      </c>
      <c r="K57" s="1215">
        <v>-0.68991395794364918</v>
      </c>
      <c r="L57" s="1215">
        <v>0</v>
      </c>
      <c r="M57" s="1215">
        <v>1.2103981192660551</v>
      </c>
      <c r="N57" s="1215">
        <v>-1.2103981192660551</v>
      </c>
      <c r="O57" s="1215">
        <v>0</v>
      </c>
      <c r="P57" s="1215">
        <v>4.1039771689497719E-2</v>
      </c>
      <c r="Q57" s="1215">
        <v>-4.1039771689497719E-2</v>
      </c>
      <c r="R57" s="1215">
        <v>0</v>
      </c>
      <c r="S57" s="1215">
        <v>1.077885693932161</v>
      </c>
      <c r="T57" s="1215">
        <v>-1.077885693932161</v>
      </c>
      <c r="U57" s="1217" t="s">
        <v>1098</v>
      </c>
      <c r="V57" s="1211"/>
      <c r="W57" s="1211"/>
      <c r="X57" s="1211"/>
      <c r="Y57" s="1211"/>
      <c r="Z57" s="1211"/>
      <c r="AA57" s="1211"/>
      <c r="AB57" s="1211"/>
      <c r="AC57" s="1211"/>
      <c r="AD57" s="1211"/>
      <c r="AE57" s="1211"/>
      <c r="AF57" s="1211"/>
      <c r="AG57" s="1211"/>
      <c r="AH57" s="1211"/>
      <c r="AI57" s="1211"/>
      <c r="AJ57" s="1211"/>
      <c r="AK57" s="1211"/>
      <c r="AL57" s="1211"/>
      <c r="AM57" s="1211"/>
      <c r="AN57" s="1211"/>
      <c r="AO57" s="1211"/>
      <c r="AP57" s="1211"/>
      <c r="AQ57" s="1211"/>
      <c r="AR57" s="1211"/>
      <c r="AS57" s="1211"/>
      <c r="AT57" s="1211"/>
    </row>
    <row r="58" spans="2:46" s="1212" customFormat="1" ht="27.75" customHeight="1" x14ac:dyDescent="0.2">
      <c r="B58" s="1214" t="s">
        <v>1099</v>
      </c>
      <c r="C58" s="1215">
        <v>32.595807836229007</v>
      </c>
      <c r="D58" s="1215">
        <v>0.97933652751393419</v>
      </c>
      <c r="E58" s="1215">
        <v>31.616471308715074</v>
      </c>
      <c r="F58" s="1215">
        <v>76.095448864768017</v>
      </c>
      <c r="G58" s="1215">
        <v>7.6244230894532823</v>
      </c>
      <c r="H58" s="1216">
        <v>68.471025775314729</v>
      </c>
      <c r="I58" s="1215">
        <v>16.666429025838209</v>
      </c>
      <c r="J58" s="1215">
        <v>2.3531252101484834</v>
      </c>
      <c r="K58" s="1215">
        <v>14.313303815689725</v>
      </c>
      <c r="L58" s="1215">
        <v>32.942567524533388</v>
      </c>
      <c r="M58" s="1215">
        <v>6.4211576692469912</v>
      </c>
      <c r="N58" s="1215">
        <v>26.521409855286397</v>
      </c>
      <c r="O58" s="1215">
        <v>45.607558300828394</v>
      </c>
      <c r="P58" s="1215">
        <v>5.1053496193305028</v>
      </c>
      <c r="Q58" s="1215">
        <v>40.502208681497891</v>
      </c>
      <c r="R58" s="1215">
        <v>51.114310196744405</v>
      </c>
      <c r="S58" s="1215">
        <v>4.7545030271979591</v>
      </c>
      <c r="T58" s="1215">
        <v>46.359807169546443</v>
      </c>
      <c r="U58" s="1217" t="s">
        <v>1100</v>
      </c>
      <c r="V58" s="1211"/>
      <c r="W58" s="1211"/>
      <c r="X58" s="1211"/>
      <c r="Y58" s="1211"/>
      <c r="Z58" s="1211"/>
      <c r="AA58" s="1211"/>
      <c r="AB58" s="1211"/>
      <c r="AC58" s="1211"/>
      <c r="AD58" s="1211"/>
      <c r="AE58" s="1211"/>
      <c r="AF58" s="1211"/>
      <c r="AG58" s="1211"/>
      <c r="AH58" s="1211"/>
      <c r="AI58" s="1211"/>
      <c r="AJ58" s="1211"/>
      <c r="AK58" s="1211"/>
      <c r="AL58" s="1211"/>
      <c r="AM58" s="1211"/>
      <c r="AN58" s="1211"/>
      <c r="AO58" s="1211"/>
      <c r="AP58" s="1211"/>
      <c r="AQ58" s="1211"/>
      <c r="AR58" s="1211"/>
      <c r="AS58" s="1211"/>
      <c r="AT58" s="1211"/>
    </row>
    <row r="59" spans="2:46" s="1207" customFormat="1" ht="9" customHeight="1" x14ac:dyDescent="0.7">
      <c r="B59" s="1227"/>
      <c r="C59" s="1204"/>
      <c r="D59" s="1204"/>
      <c r="E59" s="1204"/>
      <c r="F59" s="1204"/>
      <c r="G59" s="1204"/>
      <c r="H59" s="1205"/>
      <c r="I59" s="1204"/>
      <c r="J59" s="1204"/>
      <c r="K59" s="1204"/>
      <c r="L59" s="1204"/>
      <c r="M59" s="1204"/>
      <c r="N59" s="1204"/>
      <c r="O59" s="1204"/>
      <c r="P59" s="1204"/>
      <c r="Q59" s="1204"/>
      <c r="R59" s="1204">
        <v>51.114310196744405</v>
      </c>
      <c r="S59" s="1204">
        <v>4.7545030271979591</v>
      </c>
      <c r="T59" s="1204">
        <v>46.359807169546443</v>
      </c>
      <c r="U59" s="1228"/>
      <c r="V59" s="1229"/>
      <c r="W59" s="1229"/>
      <c r="X59" s="1229"/>
      <c r="Y59" s="1229"/>
      <c r="Z59" s="1229"/>
      <c r="AA59" s="1229"/>
      <c r="AB59" s="1229"/>
      <c r="AC59" s="1229"/>
      <c r="AD59" s="1229"/>
      <c r="AE59" s="1229"/>
      <c r="AF59" s="1229"/>
      <c r="AG59" s="1229"/>
      <c r="AH59" s="1229"/>
      <c r="AI59" s="1229"/>
      <c r="AJ59" s="1229"/>
      <c r="AK59" s="1229"/>
      <c r="AL59" s="1229"/>
      <c r="AM59" s="1229"/>
      <c r="AN59" s="1229"/>
      <c r="AO59" s="1229"/>
      <c r="AP59" s="1229"/>
      <c r="AQ59" s="1229"/>
      <c r="AR59" s="1229"/>
      <c r="AS59" s="1229"/>
      <c r="AT59" s="1229"/>
    </row>
    <row r="60" spans="2:46" s="1212" customFormat="1" ht="27.75" customHeight="1" x14ac:dyDescent="0.2">
      <c r="B60" s="1230" t="s">
        <v>1013</v>
      </c>
      <c r="C60" s="1209">
        <v>2529.7487526833202</v>
      </c>
      <c r="D60" s="1209">
        <v>66.96794526193392</v>
      </c>
      <c r="E60" s="1209">
        <v>2462.7808074213863</v>
      </c>
      <c r="F60" s="1209">
        <v>2421.5007851691253</v>
      </c>
      <c r="G60" s="1209">
        <v>33.06068317146714</v>
      </c>
      <c r="H60" s="1210">
        <v>2388.4401019976581</v>
      </c>
      <c r="I60" s="1209">
        <v>3490.3214799505558</v>
      </c>
      <c r="J60" s="1209">
        <v>30.353313939516564</v>
      </c>
      <c r="K60" s="1209">
        <v>3459.9681660110391</v>
      </c>
      <c r="L60" s="1209">
        <v>3892.1198887131059</v>
      </c>
      <c r="M60" s="1209">
        <v>43.395458064171791</v>
      </c>
      <c r="N60" s="1209">
        <v>3848.7244306489342</v>
      </c>
      <c r="O60" s="1209">
        <v>3163.0405218681631</v>
      </c>
      <c r="P60" s="1209">
        <v>26.573339625242152</v>
      </c>
      <c r="Q60" s="1209">
        <v>3136.4671822429209</v>
      </c>
      <c r="R60" s="1209">
        <v>3386.1698315011517</v>
      </c>
      <c r="S60" s="1209">
        <v>12.627165176621132</v>
      </c>
      <c r="T60" s="1209">
        <v>3373.5426663245307</v>
      </c>
      <c r="U60" s="1231" t="s">
        <v>1101</v>
      </c>
      <c r="V60" s="1211"/>
      <c r="W60" s="1211"/>
      <c r="X60" s="1211"/>
      <c r="Y60" s="1211"/>
      <c r="Z60" s="1211"/>
      <c r="AA60" s="1211"/>
      <c r="AB60" s="1211"/>
      <c r="AC60" s="1211"/>
      <c r="AD60" s="1211"/>
      <c r="AE60" s="1211"/>
      <c r="AF60" s="1211"/>
      <c r="AG60" s="1211"/>
      <c r="AH60" s="1211"/>
      <c r="AI60" s="1211"/>
      <c r="AJ60" s="1211"/>
      <c r="AK60" s="1211"/>
      <c r="AL60" s="1211"/>
      <c r="AM60" s="1211"/>
      <c r="AN60" s="1211"/>
      <c r="AO60" s="1211"/>
      <c r="AP60" s="1211"/>
      <c r="AQ60" s="1211"/>
      <c r="AR60" s="1211"/>
      <c r="AS60" s="1211"/>
      <c r="AT60" s="1211"/>
    </row>
    <row r="61" spans="2:46" s="1212" customFormat="1" ht="27.75" customHeight="1" x14ac:dyDescent="0.2">
      <c r="B61" s="1232" t="s">
        <v>1102</v>
      </c>
      <c r="C61" s="1215">
        <v>85.523171452146173</v>
      </c>
      <c r="D61" s="1215">
        <v>1.1301198832140795</v>
      </c>
      <c r="E61" s="1215">
        <v>84.393051568932094</v>
      </c>
      <c r="F61" s="1215">
        <v>36.628200452394729</v>
      </c>
      <c r="G61" s="1215">
        <v>0.73518909772404373</v>
      </c>
      <c r="H61" s="1216">
        <v>35.893011354670683</v>
      </c>
      <c r="I61" s="1215">
        <v>58.71</v>
      </c>
      <c r="J61" s="1215">
        <v>1.0476412548059413</v>
      </c>
      <c r="K61" s="1215">
        <v>57.662358745194062</v>
      </c>
      <c r="L61" s="1215">
        <v>141.19795090246839</v>
      </c>
      <c r="M61" s="1215">
        <v>1.8048648190592684</v>
      </c>
      <c r="N61" s="1215">
        <v>139.39308608340912</v>
      </c>
      <c r="O61" s="1215">
        <v>126.2135968301633</v>
      </c>
      <c r="P61" s="1215">
        <v>2.343379078415146</v>
      </c>
      <c r="Q61" s="1215">
        <v>123.87021775174816</v>
      </c>
      <c r="R61" s="1215">
        <v>62.515543381942173</v>
      </c>
      <c r="S61" s="1215">
        <v>1.5592636661167809</v>
      </c>
      <c r="T61" s="1215">
        <v>60.956279715825389</v>
      </c>
      <c r="U61" s="1233" t="s">
        <v>1103</v>
      </c>
      <c r="V61" s="1211"/>
      <c r="W61" s="1211"/>
      <c r="X61" s="1211"/>
      <c r="Y61" s="1211"/>
      <c r="Z61" s="1211"/>
      <c r="AA61" s="1211"/>
      <c r="AB61" s="1211"/>
      <c r="AC61" s="1211"/>
      <c r="AD61" s="1211"/>
      <c r="AE61" s="1211"/>
      <c r="AF61" s="1211"/>
      <c r="AG61" s="1211"/>
      <c r="AH61" s="1211"/>
      <c r="AI61" s="1211"/>
      <c r="AJ61" s="1211"/>
      <c r="AK61" s="1211"/>
      <c r="AL61" s="1211"/>
      <c r="AM61" s="1211"/>
      <c r="AN61" s="1211"/>
      <c r="AO61" s="1211"/>
      <c r="AP61" s="1211"/>
      <c r="AQ61" s="1211"/>
      <c r="AR61" s="1211"/>
      <c r="AS61" s="1211"/>
      <c r="AT61" s="1211"/>
    </row>
    <row r="62" spans="2:46" s="1212" customFormat="1" ht="27.75" customHeight="1" x14ac:dyDescent="0.2">
      <c r="B62" s="1232" t="s">
        <v>1104</v>
      </c>
      <c r="C62" s="1215">
        <v>2444.2255812311741</v>
      </c>
      <c r="D62" s="1215">
        <v>65.837825378719842</v>
      </c>
      <c r="E62" s="1215">
        <v>2378.3877558524541</v>
      </c>
      <c r="F62" s="1215">
        <v>2384.8725847167307</v>
      </c>
      <c r="G62" s="1215">
        <v>32.325494073743094</v>
      </c>
      <c r="H62" s="1216">
        <v>2352.5470906429878</v>
      </c>
      <c r="I62" s="1215">
        <v>3431.6114799505558</v>
      </c>
      <c r="J62" s="1215">
        <v>29.305672684710622</v>
      </c>
      <c r="K62" s="1215">
        <v>3402.305807265845</v>
      </c>
      <c r="L62" s="1215">
        <v>3750.9219378106377</v>
      </c>
      <c r="M62" s="1215">
        <v>41.590593245112522</v>
      </c>
      <c r="N62" s="1215">
        <v>3709.3313445655253</v>
      </c>
      <c r="O62" s="1215">
        <v>3036.8269250379999</v>
      </c>
      <c r="P62" s="1215">
        <v>24.229960546827005</v>
      </c>
      <c r="Q62" s="1215">
        <v>3012.5969644911729</v>
      </c>
      <c r="R62" s="1215">
        <v>3323.6542881192095</v>
      </c>
      <c r="S62" s="1215">
        <v>11.067901510504351</v>
      </c>
      <c r="T62" s="1215">
        <v>3312.5863866087052</v>
      </c>
      <c r="U62" s="1233" t="s">
        <v>1105</v>
      </c>
      <c r="V62" s="1211"/>
      <c r="W62" s="1211"/>
      <c r="X62" s="1211"/>
      <c r="Y62" s="1211"/>
      <c r="Z62" s="1211"/>
      <c r="AA62" s="1211"/>
      <c r="AB62" s="1211"/>
      <c r="AC62" s="1211"/>
      <c r="AD62" s="1211"/>
      <c r="AE62" s="1211"/>
      <c r="AF62" s="1211"/>
      <c r="AG62" s="1211"/>
      <c r="AH62" s="1211"/>
      <c r="AI62" s="1211"/>
      <c r="AJ62" s="1211"/>
      <c r="AK62" s="1211"/>
      <c r="AL62" s="1211"/>
      <c r="AM62" s="1211"/>
      <c r="AN62" s="1211"/>
      <c r="AO62" s="1211"/>
      <c r="AP62" s="1211"/>
      <c r="AQ62" s="1211"/>
      <c r="AR62" s="1211"/>
      <c r="AS62" s="1211"/>
      <c r="AT62" s="1211"/>
    </row>
    <row r="63" spans="2:46" s="1212" customFormat="1" ht="27.75" customHeight="1" x14ac:dyDescent="0.2">
      <c r="B63" s="1234" t="s">
        <v>1106</v>
      </c>
      <c r="C63" s="1215">
        <v>1603.0724432876984</v>
      </c>
      <c r="D63" s="1215">
        <v>61.855384258719837</v>
      </c>
      <c r="E63" s="1215">
        <v>1541.2170590289786</v>
      </c>
      <c r="F63" s="1215">
        <v>1697.1365792510908</v>
      </c>
      <c r="G63" s="1215">
        <v>32.32549188985007</v>
      </c>
      <c r="H63" s="1216">
        <v>1664.8110873612407</v>
      </c>
      <c r="I63" s="1215">
        <v>2104.4879171461448</v>
      </c>
      <c r="J63" s="1215">
        <v>27.785349684710621</v>
      </c>
      <c r="K63" s="1215">
        <v>2076.7025674614342</v>
      </c>
      <c r="L63" s="1215">
        <v>2405.2586099957671</v>
      </c>
      <c r="M63" s="1215">
        <v>39.408684399382246</v>
      </c>
      <c r="N63" s="1215">
        <v>2365.8499255963848</v>
      </c>
      <c r="O63" s="1215">
        <v>1650.8616029770542</v>
      </c>
      <c r="P63" s="1215">
        <v>23.437597195881917</v>
      </c>
      <c r="Q63" s="1215">
        <v>1627.4240057811724</v>
      </c>
      <c r="R63" s="1215">
        <v>2160</v>
      </c>
      <c r="S63" s="1215">
        <v>10.690794699816948</v>
      </c>
      <c r="T63" s="1215">
        <v>2149.3092053001828</v>
      </c>
      <c r="U63" s="1235" t="s">
        <v>1107</v>
      </c>
      <c r="V63" s="1211"/>
      <c r="W63" s="1211"/>
      <c r="X63" s="1211"/>
      <c r="Y63" s="1211"/>
      <c r="Z63" s="1211"/>
      <c r="AA63" s="1211"/>
      <c r="AB63" s="1211"/>
      <c r="AC63" s="1211"/>
      <c r="AD63" s="1211"/>
      <c r="AE63" s="1211"/>
      <c r="AF63" s="1211"/>
      <c r="AG63" s="1211"/>
      <c r="AH63" s="1211"/>
      <c r="AI63" s="1211"/>
      <c r="AJ63" s="1211"/>
      <c r="AK63" s="1211"/>
      <c r="AL63" s="1211"/>
      <c r="AM63" s="1211"/>
      <c r="AN63" s="1211"/>
      <c r="AO63" s="1211"/>
      <c r="AP63" s="1211"/>
      <c r="AQ63" s="1211"/>
      <c r="AR63" s="1211"/>
      <c r="AS63" s="1211"/>
      <c r="AT63" s="1211"/>
    </row>
    <row r="64" spans="2:46" s="1212" customFormat="1" ht="27.75" customHeight="1" x14ac:dyDescent="0.2">
      <c r="B64" s="1234" t="s">
        <v>1108</v>
      </c>
      <c r="C64" s="1215">
        <v>841.15313794347583</v>
      </c>
      <c r="D64" s="1215">
        <v>3.9824411200000003</v>
      </c>
      <c r="E64" s="1215">
        <v>837.17069682347585</v>
      </c>
      <c r="F64" s="1215">
        <v>687.73600546563978</v>
      </c>
      <c r="G64" s="1215">
        <v>2.1838930249999995E-6</v>
      </c>
      <c r="H64" s="1216">
        <v>687.73600328174678</v>
      </c>
      <c r="I64" s="1215">
        <v>1327.123562804411</v>
      </c>
      <c r="J64" s="1215">
        <v>1.5203230000000001</v>
      </c>
      <c r="K64" s="1215">
        <v>1325.603239804411</v>
      </c>
      <c r="L64" s="1215">
        <v>1345.6633278148706</v>
      </c>
      <c r="M64" s="1215">
        <v>2.1819088457302751</v>
      </c>
      <c r="N64" s="1215">
        <v>1343.4814189691403</v>
      </c>
      <c r="O64" s="1215">
        <v>1385.9653220609455</v>
      </c>
      <c r="P64" s="1215">
        <v>0.7923633509450877</v>
      </c>
      <c r="Q64" s="1215">
        <v>1385.1729587100003</v>
      </c>
      <c r="R64" s="1215">
        <v>1163.6542881192095</v>
      </c>
      <c r="S64" s="1215">
        <v>0.37710681068740287</v>
      </c>
      <c r="T64" s="1215">
        <v>1163.2771813085221</v>
      </c>
      <c r="U64" s="1235" t="s">
        <v>1109</v>
      </c>
      <c r="V64" s="1211"/>
      <c r="W64" s="1211"/>
      <c r="X64" s="1211"/>
      <c r="Y64" s="1211"/>
      <c r="Z64" s="1211"/>
      <c r="AA64" s="1211"/>
      <c r="AB64" s="1211"/>
      <c r="AC64" s="1211"/>
      <c r="AD64" s="1211"/>
      <c r="AE64" s="1211"/>
      <c r="AF64" s="1211"/>
      <c r="AG64" s="1211"/>
      <c r="AH64" s="1211"/>
      <c r="AI64" s="1211"/>
      <c r="AJ64" s="1211"/>
      <c r="AK64" s="1211"/>
      <c r="AL64" s="1211"/>
      <c r="AM64" s="1211"/>
      <c r="AN64" s="1211"/>
      <c r="AO64" s="1211"/>
      <c r="AP64" s="1211"/>
      <c r="AQ64" s="1211"/>
      <c r="AR64" s="1211"/>
      <c r="AS64" s="1211"/>
      <c r="AT64" s="1211"/>
    </row>
    <row r="65" spans="2:27" s="1207" customFormat="1" ht="15" customHeight="1" thickBot="1" x14ac:dyDescent="0.75">
      <c r="B65" s="1236"/>
      <c r="C65" s="1237"/>
      <c r="D65" s="1237"/>
      <c r="E65" s="1237"/>
      <c r="F65" s="1237"/>
      <c r="G65" s="1237"/>
      <c r="H65" s="1238"/>
      <c r="I65" s="1237"/>
      <c r="J65" s="1237"/>
      <c r="K65" s="1237"/>
      <c r="L65" s="1237"/>
      <c r="M65" s="1237"/>
      <c r="N65" s="1237"/>
      <c r="O65" s="1237"/>
      <c r="P65" s="1237"/>
      <c r="Q65" s="1237"/>
      <c r="R65" s="1237"/>
      <c r="S65" s="1237"/>
      <c r="T65" s="1237"/>
      <c r="U65" s="1239"/>
      <c r="V65" s="1229"/>
      <c r="W65" s="1229"/>
      <c r="X65" s="1229"/>
      <c r="Y65" s="1229"/>
      <c r="Z65" s="1229"/>
      <c r="AA65" s="1229"/>
    </row>
    <row r="66" spans="2:27" ht="13.5" customHeight="1" thickTop="1" x14ac:dyDescent="0.5">
      <c r="B66" s="1240"/>
      <c r="C66" s="1241"/>
      <c r="D66" s="1241"/>
      <c r="E66" s="1241"/>
      <c r="F66" s="1241"/>
      <c r="G66" s="1241"/>
      <c r="H66" s="1241"/>
      <c r="I66" s="1241"/>
      <c r="J66" s="1241"/>
      <c r="K66" s="1241"/>
      <c r="L66" s="1241"/>
      <c r="M66" s="1241"/>
      <c r="N66" s="1241"/>
      <c r="O66" s="1241"/>
      <c r="P66" s="1241"/>
      <c r="Q66" s="1241"/>
      <c r="R66" s="1241"/>
      <c r="S66" s="1241"/>
      <c r="T66" s="1241"/>
      <c r="U66" s="1242"/>
      <c r="V66" s="1243"/>
      <c r="W66" s="1243"/>
      <c r="X66" s="1243"/>
    </row>
    <row r="67" spans="2:27" s="1199" customFormat="1" ht="22.5" x14ac:dyDescent="0.5">
      <c r="B67" s="1244" t="s">
        <v>759</v>
      </c>
      <c r="C67" s="1245"/>
      <c r="D67" s="1245"/>
      <c r="E67" s="1245"/>
      <c r="F67" s="1245"/>
      <c r="G67" s="1245"/>
      <c r="H67" s="1245"/>
      <c r="I67" s="1245"/>
      <c r="J67" s="1245"/>
      <c r="K67" s="1245"/>
      <c r="L67" s="1245"/>
      <c r="M67" s="1245"/>
      <c r="N67" s="1245"/>
      <c r="O67" s="1245"/>
      <c r="P67" s="1245"/>
      <c r="Q67" s="1245"/>
      <c r="R67" s="1245"/>
      <c r="S67" s="1245"/>
      <c r="T67" s="1245"/>
      <c r="U67" s="1133" t="s">
        <v>761</v>
      </c>
      <c r="V67" s="1246"/>
      <c r="W67" s="1246"/>
      <c r="X67" s="1246"/>
    </row>
    <row r="68" spans="2:27" s="1247" customFormat="1" ht="18.75" customHeight="1" x14ac:dyDescent="0.5">
      <c r="B68" s="1831" t="s">
        <v>1766</v>
      </c>
      <c r="C68" s="1831"/>
      <c r="D68" s="1831"/>
      <c r="E68" s="1831"/>
      <c r="F68" s="1831"/>
      <c r="G68" s="1831"/>
      <c r="H68" s="1831"/>
      <c r="I68" s="1831"/>
      <c r="J68" s="1831"/>
      <c r="K68" s="1831"/>
      <c r="L68" s="1832" t="s">
        <v>1767</v>
      </c>
      <c r="M68" s="1832"/>
      <c r="N68" s="1832"/>
      <c r="O68" s="1832"/>
      <c r="P68" s="1832"/>
      <c r="Q68" s="1832"/>
      <c r="R68" s="1832"/>
      <c r="S68" s="1832"/>
      <c r="T68" s="1832"/>
      <c r="U68" s="1832"/>
      <c r="V68" s="1246"/>
      <c r="W68" s="1246"/>
      <c r="X68" s="1246"/>
    </row>
    <row r="69" spans="2:27" ht="23.25" x14ac:dyDescent="0.5">
      <c r="V69" s="1243"/>
      <c r="W69" s="1243"/>
      <c r="X69" s="1243"/>
    </row>
    <row r="70" spans="2:27" ht="23.25" x14ac:dyDescent="0.5">
      <c r="B70" s="1248"/>
      <c r="V70" s="1243"/>
      <c r="W70" s="1243"/>
      <c r="X70" s="1243"/>
    </row>
    <row r="71" spans="2:27" ht="30.75" x14ac:dyDescent="0.7">
      <c r="C71" s="1249"/>
      <c r="D71" s="1249"/>
      <c r="E71" s="1249"/>
      <c r="F71" s="1249"/>
      <c r="G71" s="1249"/>
      <c r="H71" s="1249"/>
      <c r="I71" s="1249"/>
      <c r="J71" s="1249"/>
      <c r="K71" s="1249"/>
      <c r="L71" s="1249"/>
      <c r="M71" s="1249"/>
      <c r="N71" s="1249"/>
      <c r="O71" s="1249"/>
      <c r="P71" s="1249"/>
      <c r="Q71" s="1249"/>
      <c r="R71" s="1249"/>
      <c r="S71" s="1249"/>
      <c r="T71" s="1249"/>
      <c r="V71" s="1243"/>
      <c r="W71" s="1243"/>
      <c r="X71" s="1243"/>
    </row>
    <row r="72" spans="2:27" ht="30.75" x14ac:dyDescent="0.7">
      <c r="B72" s="1250"/>
      <c r="C72" s="1249"/>
      <c r="D72" s="1249"/>
      <c r="E72" s="1249"/>
      <c r="F72" s="1249"/>
      <c r="G72" s="1249"/>
      <c r="H72" s="1249"/>
      <c r="I72" s="1249"/>
      <c r="J72" s="1249"/>
      <c r="K72" s="1249"/>
      <c r="L72" s="1249"/>
      <c r="M72" s="1249"/>
      <c r="N72" s="1249"/>
      <c r="O72" s="1249"/>
      <c r="P72" s="1249"/>
      <c r="Q72" s="1249"/>
      <c r="R72" s="1249"/>
      <c r="S72" s="1249"/>
      <c r="T72" s="1249"/>
      <c r="V72" s="1243"/>
      <c r="W72" s="1243"/>
      <c r="X72" s="1243"/>
    </row>
    <row r="73" spans="2:27" ht="30.75" x14ac:dyDescent="0.7">
      <c r="B73" s="1250"/>
      <c r="C73" s="1249"/>
      <c r="D73" s="1249"/>
      <c r="E73" s="1249"/>
      <c r="F73" s="1249"/>
      <c r="G73" s="1249"/>
      <c r="H73" s="1249"/>
      <c r="I73" s="1249"/>
      <c r="J73" s="1249"/>
      <c r="K73" s="1249"/>
      <c r="L73" s="1249"/>
      <c r="M73" s="1249"/>
      <c r="N73" s="1249"/>
      <c r="O73" s="1249"/>
      <c r="P73" s="1249"/>
      <c r="Q73" s="1249"/>
      <c r="R73" s="1249"/>
      <c r="S73" s="1249"/>
      <c r="T73" s="1249"/>
      <c r="V73" s="1243"/>
      <c r="W73" s="1243"/>
      <c r="X73" s="1243"/>
    </row>
    <row r="74" spans="2:27" ht="30.75" x14ac:dyDescent="0.7">
      <c r="B74" s="1250"/>
      <c r="C74" s="1249"/>
      <c r="D74" s="1249"/>
      <c r="E74" s="1249"/>
      <c r="F74" s="1249"/>
      <c r="G74" s="1249"/>
      <c r="H74" s="1249"/>
      <c r="I74" s="1249"/>
      <c r="J74" s="1249"/>
      <c r="K74" s="1249"/>
      <c r="L74" s="1249"/>
      <c r="M74" s="1249"/>
      <c r="N74" s="1249"/>
      <c r="O74" s="1249"/>
      <c r="P74" s="1249"/>
      <c r="Q74" s="1249"/>
      <c r="R74" s="1249"/>
      <c r="S74" s="1249"/>
      <c r="T74" s="1249"/>
      <c r="V74" s="1243"/>
      <c r="W74" s="1243"/>
      <c r="X74" s="1243"/>
    </row>
    <row r="75" spans="2:27" ht="30.75" x14ac:dyDescent="0.7">
      <c r="B75" s="1250"/>
      <c r="C75" s="1249"/>
      <c r="D75" s="1249"/>
      <c r="E75" s="1249"/>
      <c r="F75" s="1249"/>
      <c r="G75" s="1249"/>
      <c r="H75" s="1249"/>
      <c r="I75" s="1249"/>
      <c r="J75" s="1249"/>
      <c r="K75" s="1249"/>
      <c r="L75" s="1249"/>
      <c r="M75" s="1249"/>
      <c r="N75" s="1249"/>
      <c r="O75" s="1249"/>
      <c r="P75" s="1249"/>
      <c r="Q75" s="1249"/>
      <c r="R75" s="1249"/>
      <c r="S75" s="1249"/>
      <c r="T75" s="1249"/>
      <c r="V75" s="1243"/>
      <c r="W75" s="1243"/>
      <c r="X75" s="1243"/>
    </row>
    <row r="76" spans="2:27" ht="30.75" x14ac:dyDescent="0.7">
      <c r="B76" s="1250"/>
      <c r="C76" s="1249"/>
      <c r="D76" s="1249"/>
      <c r="E76" s="1249"/>
      <c r="F76" s="1249"/>
      <c r="G76" s="1249"/>
      <c r="H76" s="1249"/>
      <c r="I76" s="1249"/>
      <c r="J76" s="1249"/>
      <c r="K76" s="1249"/>
      <c r="L76" s="1249"/>
      <c r="M76" s="1249"/>
      <c r="N76" s="1249"/>
      <c r="O76" s="1249"/>
      <c r="P76" s="1249"/>
      <c r="Q76" s="1249"/>
      <c r="R76" s="1249"/>
      <c r="S76" s="1249"/>
      <c r="T76" s="1249"/>
      <c r="V76" s="1243"/>
      <c r="W76" s="1243"/>
      <c r="X76" s="1243"/>
    </row>
    <row r="77" spans="2:27" ht="30.75" x14ac:dyDescent="0.7">
      <c r="B77" s="1250"/>
      <c r="C77" s="1249"/>
      <c r="D77" s="1249"/>
      <c r="E77" s="1249"/>
      <c r="F77" s="1249"/>
      <c r="G77" s="1249"/>
      <c r="H77" s="1249"/>
      <c r="I77" s="1249"/>
      <c r="J77" s="1249"/>
      <c r="K77" s="1249"/>
      <c r="L77" s="1249"/>
      <c r="M77" s="1249"/>
      <c r="N77" s="1249"/>
      <c r="O77" s="1249"/>
      <c r="P77" s="1249"/>
      <c r="Q77" s="1249"/>
      <c r="R77" s="1249"/>
      <c r="S77" s="1249"/>
      <c r="T77" s="1249"/>
      <c r="V77" s="1243"/>
      <c r="W77" s="1243"/>
      <c r="X77" s="1243"/>
    </row>
    <row r="78" spans="2:27" ht="30.75" x14ac:dyDescent="0.7">
      <c r="C78" s="1249"/>
      <c r="D78" s="1249"/>
      <c r="E78" s="1249"/>
      <c r="F78" s="1249"/>
      <c r="G78" s="1249"/>
      <c r="H78" s="1249"/>
      <c r="I78" s="1249"/>
      <c r="J78" s="1249"/>
      <c r="K78" s="1249"/>
      <c r="L78" s="1249"/>
      <c r="M78" s="1249"/>
      <c r="N78" s="1249"/>
      <c r="O78" s="1249"/>
      <c r="P78" s="1249"/>
      <c r="Q78" s="1249"/>
      <c r="R78" s="1249"/>
      <c r="S78" s="1249"/>
      <c r="T78" s="1249"/>
      <c r="V78" s="1243"/>
      <c r="W78" s="1243"/>
      <c r="X78" s="1243"/>
    </row>
    <row r="79" spans="2:27" ht="30.75" x14ac:dyDescent="0.7">
      <c r="C79" s="1249"/>
      <c r="D79" s="1249"/>
      <c r="E79" s="1249"/>
      <c r="F79" s="1249"/>
      <c r="G79" s="1249"/>
      <c r="H79" s="1249"/>
      <c r="I79" s="1249"/>
      <c r="J79" s="1249"/>
      <c r="K79" s="1249"/>
      <c r="L79" s="1249"/>
      <c r="M79" s="1249"/>
      <c r="N79" s="1249"/>
      <c r="O79" s="1249"/>
      <c r="P79" s="1249"/>
      <c r="Q79" s="1249"/>
      <c r="R79" s="1249"/>
      <c r="S79" s="1249"/>
      <c r="T79" s="1249"/>
      <c r="V79" s="1243"/>
      <c r="W79" s="1243"/>
      <c r="X79" s="1243"/>
    </row>
    <row r="80" spans="2:27" ht="30.75" x14ac:dyDescent="0.7">
      <c r="C80" s="1249"/>
      <c r="D80" s="1249"/>
      <c r="E80" s="1249"/>
      <c r="F80" s="1249"/>
      <c r="G80" s="1249"/>
      <c r="H80" s="1249"/>
      <c r="I80" s="1249"/>
      <c r="J80" s="1249"/>
      <c r="K80" s="1249"/>
      <c r="L80" s="1249"/>
      <c r="M80" s="1249"/>
      <c r="N80" s="1249"/>
      <c r="O80" s="1249"/>
      <c r="P80" s="1249"/>
      <c r="Q80" s="1249"/>
      <c r="R80" s="1249"/>
      <c r="S80" s="1249"/>
      <c r="T80" s="1249"/>
      <c r="V80" s="1243"/>
      <c r="W80" s="1243"/>
      <c r="X80" s="1243"/>
    </row>
    <row r="81" spans="3:24" ht="30.75" x14ac:dyDescent="0.7">
      <c r="C81" s="1249"/>
      <c r="D81" s="1249"/>
      <c r="E81" s="1249"/>
      <c r="F81" s="1249"/>
      <c r="G81" s="1249"/>
      <c r="H81" s="1249"/>
      <c r="I81" s="1249"/>
      <c r="J81" s="1249"/>
      <c r="K81" s="1249"/>
      <c r="L81" s="1249"/>
      <c r="M81" s="1249"/>
      <c r="N81" s="1249"/>
      <c r="O81" s="1249"/>
      <c r="P81" s="1249"/>
      <c r="Q81" s="1249"/>
      <c r="R81" s="1249"/>
      <c r="S81" s="1249"/>
      <c r="T81" s="1249"/>
      <c r="V81" s="1243"/>
      <c r="W81" s="1243"/>
      <c r="X81" s="1243"/>
    </row>
    <row r="82" spans="3:24" ht="30.75" x14ac:dyDescent="0.7">
      <c r="C82" s="1249"/>
      <c r="D82" s="1249"/>
      <c r="E82" s="1249"/>
      <c r="F82" s="1249"/>
      <c r="G82" s="1249"/>
      <c r="H82" s="1249"/>
      <c r="I82" s="1249"/>
      <c r="J82" s="1249"/>
      <c r="K82" s="1249"/>
      <c r="L82" s="1249"/>
      <c r="M82" s="1249"/>
      <c r="N82" s="1249"/>
      <c r="O82" s="1249"/>
      <c r="P82" s="1249"/>
      <c r="Q82" s="1249"/>
      <c r="R82" s="1249"/>
      <c r="S82" s="1249"/>
      <c r="T82" s="1249"/>
      <c r="V82" s="1243"/>
      <c r="W82" s="1243"/>
      <c r="X82" s="1243"/>
    </row>
    <row r="83" spans="3:24" ht="30.75" x14ac:dyDescent="0.7">
      <c r="C83" s="1249"/>
      <c r="D83" s="1249"/>
      <c r="E83" s="1249"/>
      <c r="F83" s="1249"/>
      <c r="G83" s="1249"/>
      <c r="H83" s="1249"/>
      <c r="I83" s="1249"/>
      <c r="J83" s="1249"/>
      <c r="K83" s="1249"/>
      <c r="L83" s="1249"/>
      <c r="M83" s="1249"/>
      <c r="N83" s="1249"/>
      <c r="O83" s="1249"/>
      <c r="P83" s="1249"/>
      <c r="Q83" s="1249"/>
      <c r="R83" s="1249"/>
      <c r="S83" s="1249"/>
      <c r="T83" s="1249"/>
      <c r="V83" s="1243"/>
      <c r="W83" s="1243"/>
      <c r="X83" s="1243"/>
    </row>
    <row r="84" spans="3:24" ht="30.75" x14ac:dyDescent="0.7">
      <c r="C84" s="1249"/>
      <c r="D84" s="1249"/>
      <c r="E84" s="1249"/>
      <c r="F84" s="1249"/>
      <c r="G84" s="1249"/>
      <c r="H84" s="1249"/>
      <c r="I84" s="1249"/>
      <c r="J84" s="1249"/>
      <c r="K84" s="1249"/>
      <c r="L84" s="1249"/>
      <c r="M84" s="1249"/>
      <c r="N84" s="1249"/>
      <c r="O84" s="1249"/>
      <c r="P84" s="1249"/>
      <c r="Q84" s="1249"/>
      <c r="R84" s="1249"/>
      <c r="S84" s="1249"/>
      <c r="T84" s="1249"/>
      <c r="V84" s="1243"/>
      <c r="W84" s="1243"/>
      <c r="X84" s="1243"/>
    </row>
    <row r="85" spans="3:24" ht="30.75" x14ac:dyDescent="0.7">
      <c r="C85" s="1249"/>
      <c r="D85" s="1249"/>
      <c r="E85" s="1249"/>
      <c r="F85" s="1249"/>
      <c r="G85" s="1249"/>
      <c r="H85" s="1249"/>
      <c r="I85" s="1249"/>
      <c r="J85" s="1249"/>
      <c r="K85" s="1249"/>
      <c r="L85" s="1249"/>
      <c r="M85" s="1249"/>
      <c r="N85" s="1249"/>
      <c r="O85" s="1249"/>
      <c r="P85" s="1249"/>
      <c r="Q85" s="1249"/>
      <c r="R85" s="1249"/>
      <c r="S85" s="1249"/>
      <c r="T85" s="1249"/>
      <c r="V85" s="1243"/>
      <c r="W85" s="1243"/>
      <c r="X85" s="1243"/>
    </row>
    <row r="86" spans="3:24" ht="30.75" x14ac:dyDescent="0.7">
      <c r="C86" s="1249"/>
      <c r="D86" s="1249"/>
      <c r="E86" s="1249"/>
      <c r="F86" s="1249"/>
      <c r="G86" s="1249"/>
      <c r="H86" s="1249"/>
      <c r="I86" s="1249"/>
      <c r="J86" s="1249"/>
      <c r="K86" s="1249"/>
      <c r="L86" s="1249"/>
      <c r="M86" s="1249"/>
      <c r="N86" s="1249"/>
      <c r="O86" s="1249"/>
      <c r="P86" s="1249"/>
      <c r="Q86" s="1249"/>
      <c r="R86" s="1249"/>
      <c r="S86" s="1249"/>
      <c r="T86" s="1249"/>
      <c r="V86" s="1243"/>
      <c r="W86" s="1243"/>
      <c r="X86" s="1243"/>
    </row>
    <row r="87" spans="3:24" ht="30.75" x14ac:dyDescent="0.7">
      <c r="C87" s="1249"/>
      <c r="D87" s="1249"/>
      <c r="E87" s="1249"/>
      <c r="F87" s="1249"/>
      <c r="G87" s="1249"/>
      <c r="H87" s="1249"/>
      <c r="I87" s="1249"/>
      <c r="J87" s="1249"/>
      <c r="K87" s="1249"/>
      <c r="L87" s="1249"/>
      <c r="M87" s="1249"/>
      <c r="N87" s="1249"/>
      <c r="O87" s="1249"/>
      <c r="P87" s="1249"/>
      <c r="Q87" s="1249"/>
      <c r="R87" s="1249"/>
      <c r="S87" s="1249"/>
      <c r="T87" s="1249"/>
      <c r="V87" s="1243"/>
      <c r="W87" s="1243"/>
      <c r="X87" s="1243"/>
    </row>
    <row r="88" spans="3:24" ht="30.75" x14ac:dyDescent="0.7">
      <c r="C88" s="1249"/>
      <c r="D88" s="1249"/>
      <c r="E88" s="1249"/>
      <c r="F88" s="1249"/>
      <c r="G88" s="1249"/>
      <c r="H88" s="1249"/>
      <c r="I88" s="1249"/>
      <c r="J88" s="1249"/>
      <c r="K88" s="1249"/>
      <c r="L88" s="1249"/>
      <c r="M88" s="1249"/>
      <c r="N88" s="1249"/>
      <c r="O88" s="1249"/>
      <c r="P88" s="1249"/>
      <c r="Q88" s="1249"/>
      <c r="R88" s="1249"/>
      <c r="S88" s="1249"/>
      <c r="T88" s="1249"/>
      <c r="V88" s="1243"/>
      <c r="W88" s="1243"/>
      <c r="X88" s="1243"/>
    </row>
    <row r="89" spans="3:24" ht="30.75" x14ac:dyDescent="0.7">
      <c r="C89" s="1249"/>
      <c r="D89" s="1249"/>
      <c r="E89" s="1249"/>
      <c r="F89" s="1249"/>
      <c r="G89" s="1249"/>
      <c r="H89" s="1249"/>
      <c r="I89" s="1249"/>
      <c r="J89" s="1249"/>
      <c r="K89" s="1249"/>
      <c r="L89" s="1249"/>
      <c r="M89" s="1249"/>
      <c r="N89" s="1249"/>
      <c r="O89" s="1249"/>
      <c r="P89" s="1249"/>
      <c r="Q89" s="1249"/>
      <c r="R89" s="1249"/>
      <c r="S89" s="1249"/>
      <c r="T89" s="1249"/>
      <c r="V89" s="1243"/>
      <c r="W89" s="1243"/>
      <c r="X89" s="1243"/>
    </row>
    <row r="90" spans="3:24" ht="30.75" x14ac:dyDescent="0.7">
      <c r="C90" s="1249"/>
      <c r="D90" s="1249"/>
      <c r="E90" s="1249"/>
      <c r="F90" s="1249"/>
      <c r="G90" s="1249"/>
      <c r="H90" s="1249"/>
      <c r="I90" s="1249"/>
      <c r="J90" s="1249"/>
      <c r="K90" s="1249"/>
      <c r="L90" s="1249"/>
      <c r="M90" s="1249"/>
      <c r="N90" s="1249"/>
      <c r="O90" s="1249"/>
      <c r="P90" s="1249"/>
      <c r="Q90" s="1249"/>
      <c r="R90" s="1249"/>
      <c r="S90" s="1249"/>
      <c r="T90" s="1249"/>
      <c r="V90" s="1243"/>
      <c r="W90" s="1243"/>
      <c r="X90" s="1243"/>
    </row>
    <row r="91" spans="3:24" ht="30.75" x14ac:dyDescent="0.7">
      <c r="C91" s="1249"/>
      <c r="D91" s="1249"/>
      <c r="E91" s="1249"/>
      <c r="F91" s="1249"/>
      <c r="G91" s="1249"/>
      <c r="H91" s="1249"/>
      <c r="I91" s="1249"/>
      <c r="J91" s="1249"/>
      <c r="K91" s="1249"/>
      <c r="L91" s="1249"/>
      <c r="M91" s="1249"/>
      <c r="N91" s="1249"/>
      <c r="O91" s="1249"/>
      <c r="P91" s="1249"/>
      <c r="Q91" s="1249"/>
      <c r="R91" s="1249"/>
      <c r="S91" s="1249"/>
      <c r="T91" s="1249"/>
      <c r="V91" s="1243"/>
      <c r="W91" s="1243"/>
      <c r="X91" s="1243"/>
    </row>
    <row r="92" spans="3:24" ht="30.75" x14ac:dyDescent="0.7">
      <c r="C92" s="1249"/>
      <c r="D92" s="1249"/>
      <c r="E92" s="1249"/>
      <c r="F92" s="1249"/>
      <c r="G92" s="1249"/>
      <c r="H92" s="1249"/>
      <c r="I92" s="1249"/>
      <c r="J92" s="1249"/>
      <c r="K92" s="1249"/>
      <c r="L92" s="1249"/>
      <c r="M92" s="1249"/>
      <c r="N92" s="1249"/>
      <c r="O92" s="1249"/>
      <c r="P92" s="1249"/>
      <c r="Q92" s="1249"/>
      <c r="R92" s="1249"/>
      <c r="S92" s="1249"/>
      <c r="T92" s="1249"/>
      <c r="V92" s="1243"/>
      <c r="W92" s="1243"/>
      <c r="X92" s="1243"/>
    </row>
    <row r="93" spans="3:24" ht="30.75" x14ac:dyDescent="0.7">
      <c r="C93" s="1249"/>
      <c r="D93" s="1249"/>
      <c r="E93" s="1249"/>
      <c r="F93" s="1249"/>
      <c r="G93" s="1249"/>
      <c r="H93" s="1249"/>
      <c r="I93" s="1249"/>
      <c r="J93" s="1249"/>
      <c r="K93" s="1249"/>
      <c r="L93" s="1249"/>
      <c r="M93" s="1249"/>
      <c r="N93" s="1249"/>
      <c r="O93" s="1249"/>
      <c r="P93" s="1249"/>
      <c r="Q93" s="1249"/>
      <c r="R93" s="1249"/>
      <c r="S93" s="1249"/>
      <c r="T93" s="1249"/>
      <c r="V93" s="1243"/>
      <c r="W93" s="1243"/>
      <c r="X93" s="1243"/>
    </row>
    <row r="94" spans="3:24" ht="30.75" x14ac:dyDescent="0.7">
      <c r="C94" s="1249"/>
      <c r="D94" s="1249"/>
      <c r="E94" s="1249"/>
      <c r="F94" s="1249"/>
      <c r="G94" s="1249"/>
      <c r="H94" s="1249"/>
      <c r="I94" s="1249"/>
      <c r="J94" s="1249"/>
      <c r="K94" s="1249"/>
      <c r="L94" s="1249"/>
      <c r="M94" s="1249"/>
      <c r="N94" s="1249"/>
      <c r="O94" s="1249"/>
      <c r="P94" s="1249"/>
      <c r="Q94" s="1249"/>
      <c r="R94" s="1249"/>
      <c r="S94" s="1249"/>
      <c r="T94" s="1249"/>
      <c r="V94" s="1243"/>
      <c r="W94" s="1243"/>
      <c r="X94" s="1243"/>
    </row>
    <row r="95" spans="3:24" ht="30.75" x14ac:dyDescent="0.7">
      <c r="C95" s="1249"/>
      <c r="D95" s="1249"/>
      <c r="E95" s="1249"/>
      <c r="F95" s="1249"/>
      <c r="G95" s="1249"/>
      <c r="H95" s="1249"/>
      <c r="I95" s="1249"/>
      <c r="J95" s="1249"/>
      <c r="K95" s="1249"/>
      <c r="L95" s="1249"/>
      <c r="M95" s="1249"/>
      <c r="N95" s="1249"/>
      <c r="O95" s="1249"/>
      <c r="P95" s="1249"/>
      <c r="Q95" s="1249"/>
      <c r="R95" s="1249"/>
      <c r="S95" s="1249"/>
      <c r="T95" s="1249"/>
      <c r="V95" s="1243"/>
      <c r="W95" s="1243"/>
      <c r="X95" s="1243"/>
    </row>
    <row r="96" spans="3:24" ht="30.75" x14ac:dyDescent="0.7">
      <c r="C96" s="1249"/>
      <c r="D96" s="1249"/>
      <c r="E96" s="1249"/>
      <c r="F96" s="1249"/>
      <c r="G96" s="1249"/>
      <c r="H96" s="1249"/>
      <c r="I96" s="1249"/>
      <c r="J96" s="1249"/>
      <c r="K96" s="1249"/>
      <c r="L96" s="1249"/>
      <c r="M96" s="1249"/>
      <c r="N96" s="1249"/>
      <c r="O96" s="1249"/>
      <c r="P96" s="1249"/>
      <c r="Q96" s="1249"/>
      <c r="R96" s="1249"/>
      <c r="S96" s="1249"/>
      <c r="T96" s="1249"/>
      <c r="V96" s="1243"/>
      <c r="W96" s="1243"/>
      <c r="X96" s="1243"/>
    </row>
    <row r="97" spans="3:24" ht="30.75" x14ac:dyDescent="0.7">
      <c r="C97" s="1249"/>
      <c r="D97" s="1249"/>
      <c r="E97" s="1249"/>
      <c r="F97" s="1249"/>
      <c r="G97" s="1249"/>
      <c r="H97" s="1249"/>
      <c r="I97" s="1249"/>
      <c r="J97" s="1249"/>
      <c r="K97" s="1249"/>
      <c r="L97" s="1249"/>
      <c r="M97" s="1249"/>
      <c r="N97" s="1249"/>
      <c r="O97" s="1249"/>
      <c r="P97" s="1249"/>
      <c r="Q97" s="1249"/>
      <c r="R97" s="1249"/>
      <c r="S97" s="1249"/>
      <c r="T97" s="1249"/>
      <c r="V97" s="1243"/>
      <c r="W97" s="1243"/>
      <c r="X97" s="1243"/>
    </row>
    <row r="98" spans="3:24" ht="30.75" x14ac:dyDescent="0.7">
      <c r="C98" s="1249"/>
      <c r="D98" s="1249"/>
      <c r="E98" s="1249"/>
      <c r="F98" s="1249"/>
      <c r="G98" s="1249"/>
      <c r="H98" s="1249"/>
      <c r="I98" s="1249"/>
      <c r="J98" s="1249"/>
      <c r="K98" s="1249"/>
      <c r="L98" s="1249"/>
      <c r="M98" s="1249"/>
      <c r="N98" s="1249"/>
      <c r="O98" s="1249"/>
      <c r="P98" s="1249"/>
      <c r="Q98" s="1249"/>
      <c r="R98" s="1249"/>
      <c r="S98" s="1249"/>
      <c r="T98" s="1249"/>
      <c r="V98" s="1243"/>
      <c r="W98" s="1243"/>
      <c r="X98" s="1243"/>
    </row>
    <row r="99" spans="3:24" ht="30.75" x14ac:dyDescent="0.7">
      <c r="C99" s="1249"/>
      <c r="D99" s="1249"/>
      <c r="E99" s="1249"/>
      <c r="F99" s="1249"/>
      <c r="G99" s="1249"/>
      <c r="H99" s="1249"/>
      <c r="I99" s="1249"/>
      <c r="J99" s="1249"/>
      <c r="K99" s="1249"/>
      <c r="L99" s="1249"/>
      <c r="M99" s="1249"/>
      <c r="N99" s="1249"/>
      <c r="O99" s="1249"/>
      <c r="P99" s="1249"/>
      <c r="Q99" s="1249"/>
      <c r="R99" s="1249"/>
      <c r="S99" s="1249"/>
      <c r="T99" s="1249"/>
      <c r="V99" s="1243"/>
      <c r="W99" s="1243"/>
      <c r="X99" s="1243"/>
    </row>
    <row r="100" spans="3:24" ht="30.75" x14ac:dyDescent="0.7">
      <c r="C100" s="1249"/>
      <c r="D100" s="1249"/>
      <c r="E100" s="1249"/>
      <c r="F100" s="1249"/>
      <c r="G100" s="1249"/>
      <c r="H100" s="1249"/>
      <c r="I100" s="1249"/>
      <c r="J100" s="1249"/>
      <c r="K100" s="1249"/>
      <c r="L100" s="1249"/>
      <c r="M100" s="1249"/>
      <c r="N100" s="1249"/>
      <c r="O100" s="1249"/>
      <c r="P100" s="1249"/>
      <c r="Q100" s="1249"/>
      <c r="R100" s="1249"/>
      <c r="S100" s="1249"/>
      <c r="T100" s="1249"/>
      <c r="V100" s="1243"/>
      <c r="W100" s="1243"/>
      <c r="X100" s="1243"/>
    </row>
    <row r="101" spans="3:24" ht="30.75" x14ac:dyDescent="0.7">
      <c r="C101" s="1249"/>
      <c r="D101" s="1249"/>
      <c r="E101" s="1249"/>
      <c r="F101" s="1249"/>
      <c r="G101" s="1249"/>
      <c r="H101" s="1249"/>
      <c r="I101" s="1249"/>
      <c r="J101" s="1249"/>
      <c r="K101" s="1249"/>
      <c r="L101" s="1249"/>
      <c r="M101" s="1249"/>
      <c r="N101" s="1249"/>
      <c r="O101" s="1249"/>
      <c r="P101" s="1249"/>
      <c r="Q101" s="1249"/>
      <c r="R101" s="1249"/>
      <c r="S101" s="1249"/>
      <c r="T101" s="1249"/>
      <c r="V101" s="1243"/>
      <c r="W101" s="1243"/>
      <c r="X101" s="1243"/>
    </row>
    <row r="102" spans="3:24" ht="30.75" x14ac:dyDescent="0.7">
      <c r="C102" s="1249"/>
      <c r="D102" s="1249"/>
      <c r="E102" s="1249"/>
      <c r="F102" s="1249"/>
      <c r="G102" s="1249"/>
      <c r="H102" s="1249"/>
      <c r="I102" s="1249"/>
      <c r="J102" s="1249"/>
      <c r="K102" s="1249"/>
      <c r="L102" s="1249"/>
      <c r="M102" s="1249"/>
      <c r="N102" s="1249"/>
      <c r="O102" s="1249"/>
      <c r="P102" s="1249"/>
      <c r="Q102" s="1249"/>
      <c r="R102" s="1249"/>
      <c r="S102" s="1249"/>
      <c r="T102" s="1249"/>
      <c r="V102" s="1243"/>
      <c r="W102" s="1243"/>
      <c r="X102" s="1243"/>
    </row>
    <row r="103" spans="3:24" ht="30.75" x14ac:dyDescent="0.7">
      <c r="C103" s="1249"/>
      <c r="D103" s="1249"/>
      <c r="E103" s="1249"/>
      <c r="F103" s="1249"/>
      <c r="G103" s="1249"/>
      <c r="H103" s="1249"/>
      <c r="I103" s="1249"/>
      <c r="J103" s="1249"/>
      <c r="K103" s="1249"/>
      <c r="L103" s="1249"/>
      <c r="M103" s="1249"/>
      <c r="N103" s="1249"/>
      <c r="O103" s="1249"/>
      <c r="P103" s="1249"/>
      <c r="Q103" s="1249"/>
      <c r="R103" s="1249"/>
      <c r="S103" s="1249"/>
      <c r="T103" s="1249"/>
      <c r="V103" s="1243"/>
      <c r="W103" s="1243"/>
      <c r="X103" s="1243"/>
    </row>
    <row r="104" spans="3:24" ht="30.75" x14ac:dyDescent="0.7">
      <c r="C104" s="1249"/>
      <c r="D104" s="1249"/>
      <c r="E104" s="1249"/>
      <c r="F104" s="1249"/>
      <c r="G104" s="1249"/>
      <c r="H104" s="1249"/>
      <c r="I104" s="1249"/>
      <c r="J104" s="1249"/>
      <c r="K104" s="1249"/>
      <c r="L104" s="1249"/>
      <c r="M104" s="1249"/>
      <c r="N104" s="1249"/>
      <c r="O104" s="1249"/>
      <c r="P104" s="1249"/>
      <c r="Q104" s="1249"/>
      <c r="R104" s="1249"/>
      <c r="S104" s="1249"/>
      <c r="T104" s="1249"/>
      <c r="V104" s="1243"/>
      <c r="W104" s="1243"/>
      <c r="X104" s="1243"/>
    </row>
    <row r="105" spans="3:24" ht="30.75" x14ac:dyDescent="0.7">
      <c r="C105" s="1249"/>
      <c r="D105" s="1249"/>
      <c r="E105" s="1249"/>
      <c r="F105" s="1249"/>
      <c r="G105" s="1249"/>
      <c r="H105" s="1249"/>
      <c r="I105" s="1249"/>
      <c r="J105" s="1249"/>
      <c r="K105" s="1249"/>
      <c r="L105" s="1249"/>
      <c r="M105" s="1249"/>
      <c r="N105" s="1249"/>
      <c r="O105" s="1249"/>
      <c r="P105" s="1249"/>
      <c r="Q105" s="1249"/>
      <c r="R105" s="1249"/>
      <c r="S105" s="1249"/>
      <c r="T105" s="1249"/>
      <c r="V105" s="1243"/>
      <c r="W105" s="1243"/>
      <c r="X105" s="1243"/>
    </row>
    <row r="106" spans="3:24" ht="30.75" x14ac:dyDescent="0.7">
      <c r="C106" s="1249"/>
      <c r="D106" s="1249"/>
      <c r="E106" s="1249"/>
      <c r="F106" s="1249"/>
      <c r="G106" s="1249"/>
      <c r="H106" s="1249"/>
      <c r="I106" s="1249"/>
      <c r="J106" s="1249"/>
      <c r="K106" s="1249"/>
      <c r="L106" s="1249"/>
      <c r="M106" s="1249"/>
      <c r="N106" s="1249"/>
      <c r="O106" s="1249"/>
      <c r="P106" s="1249"/>
      <c r="Q106" s="1249"/>
      <c r="R106" s="1249"/>
      <c r="S106" s="1249"/>
      <c r="T106" s="1249"/>
      <c r="V106" s="1243"/>
      <c r="W106" s="1243"/>
      <c r="X106" s="1243"/>
    </row>
    <row r="107" spans="3:24" ht="30.75" x14ac:dyDescent="0.7">
      <c r="C107" s="1249"/>
      <c r="D107" s="1249"/>
      <c r="E107" s="1249"/>
      <c r="F107" s="1249"/>
      <c r="G107" s="1249"/>
      <c r="H107" s="1249"/>
      <c r="I107" s="1249"/>
      <c r="J107" s="1249"/>
      <c r="K107" s="1249"/>
      <c r="L107" s="1249"/>
      <c r="M107" s="1249"/>
      <c r="N107" s="1249"/>
      <c r="O107" s="1249"/>
      <c r="P107" s="1249"/>
      <c r="Q107" s="1249"/>
      <c r="R107" s="1249"/>
      <c r="S107" s="1249"/>
      <c r="T107" s="1249"/>
      <c r="V107" s="1243"/>
      <c r="W107" s="1243"/>
      <c r="X107" s="1243"/>
    </row>
    <row r="108" spans="3:24" ht="30.75" x14ac:dyDescent="0.7">
      <c r="C108" s="1249"/>
      <c r="D108" s="1249"/>
      <c r="E108" s="1249"/>
      <c r="F108" s="1249"/>
      <c r="G108" s="1249"/>
      <c r="H108" s="1249"/>
      <c r="I108" s="1249"/>
      <c r="J108" s="1249"/>
      <c r="K108" s="1249"/>
      <c r="L108" s="1249"/>
      <c r="M108" s="1249"/>
      <c r="N108" s="1249"/>
      <c r="O108" s="1249"/>
      <c r="P108" s="1249"/>
      <c r="Q108" s="1249"/>
      <c r="R108" s="1249"/>
      <c r="S108" s="1249"/>
      <c r="T108" s="1249"/>
      <c r="V108" s="1243"/>
      <c r="W108" s="1243"/>
      <c r="X108" s="1243"/>
    </row>
    <row r="109" spans="3:24" ht="30.75" x14ac:dyDescent="0.7">
      <c r="C109" s="1249"/>
      <c r="D109" s="1249"/>
      <c r="E109" s="1249"/>
      <c r="F109" s="1249"/>
      <c r="G109" s="1249"/>
      <c r="H109" s="1249"/>
      <c r="I109" s="1249"/>
      <c r="J109" s="1249"/>
      <c r="K109" s="1249"/>
      <c r="L109" s="1249"/>
      <c r="M109" s="1249"/>
      <c r="N109" s="1249"/>
      <c r="O109" s="1249"/>
      <c r="P109" s="1249"/>
      <c r="Q109" s="1249"/>
      <c r="R109" s="1249"/>
      <c r="S109" s="1249"/>
      <c r="T109" s="1249"/>
      <c r="V109" s="1243"/>
      <c r="W109" s="1243"/>
      <c r="X109" s="1243"/>
    </row>
    <row r="110" spans="3:24" ht="30.75" x14ac:dyDescent="0.7">
      <c r="C110" s="1249"/>
      <c r="D110" s="1249"/>
      <c r="E110" s="1249"/>
      <c r="F110" s="1249"/>
      <c r="G110" s="1249"/>
      <c r="H110" s="1249"/>
      <c r="I110" s="1249"/>
      <c r="J110" s="1249"/>
      <c r="K110" s="1249"/>
      <c r="L110" s="1249"/>
      <c r="M110" s="1249"/>
      <c r="N110" s="1249"/>
      <c r="O110" s="1249"/>
      <c r="P110" s="1249"/>
      <c r="Q110" s="1249"/>
      <c r="R110" s="1249"/>
      <c r="S110" s="1249"/>
      <c r="T110" s="1249"/>
      <c r="V110" s="1243"/>
      <c r="W110" s="1243"/>
      <c r="X110" s="1243"/>
    </row>
    <row r="111" spans="3:24" ht="30.75" x14ac:dyDescent="0.7">
      <c r="C111" s="1249"/>
      <c r="D111" s="1249"/>
      <c r="E111" s="1249"/>
      <c r="F111" s="1249"/>
      <c r="G111" s="1249"/>
      <c r="H111" s="1249"/>
      <c r="I111" s="1249"/>
      <c r="J111" s="1249"/>
      <c r="K111" s="1249"/>
      <c r="L111" s="1249"/>
      <c r="M111" s="1249"/>
      <c r="N111" s="1249"/>
      <c r="O111" s="1249"/>
      <c r="P111" s="1249"/>
      <c r="Q111" s="1249"/>
      <c r="R111" s="1249"/>
      <c r="S111" s="1249"/>
      <c r="T111" s="1249"/>
      <c r="V111" s="1243"/>
      <c r="W111" s="1243"/>
      <c r="X111" s="1243"/>
    </row>
    <row r="112" spans="3:24" ht="30.75" x14ac:dyDescent="0.7">
      <c r="C112" s="1249"/>
      <c r="D112" s="1249"/>
      <c r="E112" s="1249"/>
      <c r="F112" s="1249"/>
      <c r="G112" s="1249"/>
      <c r="H112" s="1249"/>
      <c r="I112" s="1249"/>
      <c r="J112" s="1249"/>
      <c r="K112" s="1249"/>
      <c r="L112" s="1249"/>
      <c r="M112" s="1249"/>
      <c r="N112" s="1249"/>
      <c r="O112" s="1249"/>
      <c r="P112" s="1249"/>
      <c r="Q112" s="1249"/>
      <c r="R112" s="1249"/>
      <c r="S112" s="1249"/>
      <c r="T112" s="1249"/>
      <c r="V112" s="1243"/>
      <c r="W112" s="1243"/>
      <c r="X112" s="1243"/>
    </row>
    <row r="113" spans="3:24" ht="30.75" x14ac:dyDescent="0.7">
      <c r="C113" s="1249"/>
      <c r="D113" s="1249"/>
      <c r="E113" s="1249"/>
      <c r="F113" s="1249"/>
      <c r="G113" s="1249"/>
      <c r="H113" s="1249"/>
      <c r="I113" s="1249"/>
      <c r="J113" s="1249"/>
      <c r="K113" s="1249"/>
      <c r="L113" s="1249"/>
      <c r="M113" s="1249"/>
      <c r="N113" s="1249"/>
      <c r="O113" s="1249"/>
      <c r="P113" s="1249"/>
      <c r="Q113" s="1249"/>
      <c r="R113" s="1249"/>
      <c r="S113" s="1249"/>
      <c r="T113" s="1249"/>
      <c r="V113" s="1243"/>
      <c r="W113" s="1243"/>
      <c r="X113" s="1243"/>
    </row>
    <row r="114" spans="3:24" ht="30.75" x14ac:dyDescent="0.7">
      <c r="C114" s="1249"/>
      <c r="D114" s="1249"/>
      <c r="E114" s="1249"/>
      <c r="F114" s="1249"/>
      <c r="G114" s="1249"/>
      <c r="H114" s="1249"/>
      <c r="I114" s="1249"/>
      <c r="J114" s="1249"/>
      <c r="K114" s="1249"/>
      <c r="L114" s="1249"/>
      <c r="M114" s="1249"/>
      <c r="N114" s="1249"/>
      <c r="O114" s="1249"/>
      <c r="P114" s="1249"/>
      <c r="Q114" s="1249"/>
      <c r="R114" s="1249"/>
      <c r="S114" s="1249"/>
      <c r="T114" s="1249"/>
      <c r="V114" s="1243"/>
      <c r="W114" s="1243"/>
      <c r="X114" s="1243"/>
    </row>
    <row r="115" spans="3:24" ht="30.75" x14ac:dyDescent="0.7">
      <c r="C115" s="1249"/>
      <c r="D115" s="1249"/>
      <c r="E115" s="1249"/>
      <c r="F115" s="1249"/>
      <c r="G115" s="1249"/>
      <c r="H115" s="1249"/>
      <c r="I115" s="1249"/>
      <c r="J115" s="1249"/>
      <c r="K115" s="1249"/>
      <c r="L115" s="1249"/>
      <c r="M115" s="1249"/>
      <c r="N115" s="1249"/>
      <c r="O115" s="1249"/>
      <c r="P115" s="1249"/>
      <c r="Q115" s="1249"/>
      <c r="R115" s="1249"/>
      <c r="S115" s="1249"/>
      <c r="T115" s="1249"/>
      <c r="V115" s="1243"/>
      <c r="W115" s="1243"/>
      <c r="X115" s="1243"/>
    </row>
    <row r="116" spans="3:24" ht="30.75" x14ac:dyDescent="0.7">
      <c r="C116" s="1249"/>
      <c r="D116" s="1249"/>
      <c r="E116" s="1249"/>
      <c r="F116" s="1249"/>
      <c r="G116" s="1249"/>
      <c r="H116" s="1249"/>
      <c r="I116" s="1249"/>
      <c r="J116" s="1249"/>
      <c r="K116" s="1249"/>
      <c r="L116" s="1249"/>
      <c r="M116" s="1249"/>
      <c r="N116" s="1249"/>
      <c r="O116" s="1249"/>
      <c r="P116" s="1249"/>
      <c r="Q116" s="1249"/>
      <c r="R116" s="1249"/>
      <c r="S116" s="1249"/>
      <c r="T116" s="1249"/>
      <c r="V116" s="1243"/>
      <c r="W116" s="1243"/>
      <c r="X116" s="1243"/>
    </row>
    <row r="117" spans="3:24" ht="30.75" x14ac:dyDescent="0.7">
      <c r="C117" s="1249"/>
      <c r="D117" s="1249"/>
      <c r="E117" s="1249"/>
      <c r="F117" s="1249"/>
      <c r="G117" s="1249"/>
      <c r="H117" s="1249"/>
      <c r="I117" s="1249"/>
      <c r="J117" s="1249"/>
      <c r="K117" s="1249"/>
      <c r="L117" s="1249"/>
      <c r="M117" s="1249"/>
      <c r="N117" s="1249"/>
      <c r="O117" s="1249"/>
      <c r="P117" s="1249"/>
      <c r="Q117" s="1249"/>
      <c r="R117" s="1249"/>
      <c r="S117" s="1249"/>
      <c r="T117" s="1249"/>
      <c r="V117" s="1243"/>
      <c r="W117" s="1243"/>
      <c r="X117" s="1243"/>
    </row>
    <row r="118" spans="3:24" ht="30.75" x14ac:dyDescent="0.7">
      <c r="C118" s="1249"/>
      <c r="D118" s="1249"/>
      <c r="E118" s="1249"/>
      <c r="F118" s="1249"/>
      <c r="G118" s="1249"/>
      <c r="H118" s="1249"/>
      <c r="I118" s="1249"/>
      <c r="J118" s="1249"/>
      <c r="K118" s="1249"/>
      <c r="L118" s="1249"/>
      <c r="M118" s="1249"/>
      <c r="N118" s="1249"/>
      <c r="O118" s="1249"/>
      <c r="P118" s="1249"/>
      <c r="Q118" s="1249"/>
      <c r="R118" s="1249"/>
      <c r="S118" s="1249"/>
      <c r="T118" s="1249"/>
      <c r="V118" s="1243"/>
      <c r="W118" s="1243"/>
      <c r="X118" s="1243"/>
    </row>
    <row r="119" spans="3:24" ht="30.75" x14ac:dyDescent="0.7">
      <c r="C119" s="1249"/>
      <c r="D119" s="1249"/>
      <c r="E119" s="1249"/>
      <c r="F119" s="1249"/>
      <c r="G119" s="1249"/>
      <c r="H119" s="1249"/>
      <c r="I119" s="1249"/>
      <c r="J119" s="1249"/>
      <c r="K119" s="1249"/>
      <c r="L119" s="1249"/>
      <c r="M119" s="1249"/>
      <c r="N119" s="1249"/>
      <c r="O119" s="1249"/>
      <c r="P119" s="1249"/>
      <c r="Q119" s="1249"/>
      <c r="R119" s="1249"/>
      <c r="S119" s="1249"/>
      <c r="T119" s="1249"/>
      <c r="V119" s="1243"/>
      <c r="W119" s="1243"/>
      <c r="X119" s="1243"/>
    </row>
    <row r="120" spans="3:24" ht="30.75" x14ac:dyDescent="0.7">
      <c r="C120" s="1249"/>
      <c r="D120" s="1249"/>
      <c r="E120" s="1249"/>
      <c r="F120" s="1249"/>
      <c r="G120" s="1249"/>
      <c r="H120" s="1249"/>
      <c r="I120" s="1249"/>
      <c r="J120" s="1249"/>
      <c r="K120" s="1249"/>
      <c r="L120" s="1249"/>
      <c r="M120" s="1249"/>
      <c r="N120" s="1249"/>
      <c r="O120" s="1249"/>
      <c r="P120" s="1249"/>
      <c r="Q120" s="1249"/>
      <c r="R120" s="1249"/>
      <c r="S120" s="1249"/>
      <c r="T120" s="1249"/>
      <c r="V120" s="1243"/>
      <c r="W120" s="1243"/>
      <c r="X120" s="1243"/>
    </row>
    <row r="121" spans="3:24" ht="30.75" x14ac:dyDescent="0.7">
      <c r="C121" s="1249"/>
      <c r="D121" s="1249"/>
      <c r="E121" s="1249"/>
      <c r="F121" s="1249"/>
      <c r="G121" s="1249"/>
      <c r="H121" s="1249"/>
      <c r="I121" s="1249"/>
      <c r="J121" s="1249"/>
      <c r="K121" s="1249"/>
      <c r="L121" s="1249"/>
      <c r="M121" s="1249"/>
      <c r="N121" s="1249"/>
      <c r="O121" s="1249"/>
      <c r="P121" s="1249"/>
      <c r="Q121" s="1249"/>
      <c r="R121" s="1249"/>
      <c r="S121" s="1249"/>
      <c r="T121" s="1249"/>
      <c r="V121" s="1243"/>
      <c r="W121" s="1243"/>
      <c r="X121" s="1243"/>
    </row>
    <row r="122" spans="3:24" ht="30.75" x14ac:dyDescent="0.7">
      <c r="C122" s="1249"/>
      <c r="D122" s="1249"/>
      <c r="E122" s="1249"/>
      <c r="F122" s="1249"/>
      <c r="G122" s="1249"/>
      <c r="H122" s="1249"/>
      <c r="I122" s="1249"/>
      <c r="J122" s="1249"/>
      <c r="K122" s="1249"/>
      <c r="L122" s="1249"/>
      <c r="M122" s="1249"/>
      <c r="N122" s="1249"/>
      <c r="O122" s="1249"/>
      <c r="P122" s="1249"/>
      <c r="Q122" s="1249"/>
      <c r="R122" s="1249"/>
      <c r="S122" s="1249"/>
      <c r="T122" s="1249"/>
      <c r="V122" s="1243"/>
      <c r="W122" s="1243"/>
      <c r="X122" s="1243"/>
    </row>
    <row r="123" spans="3:24" ht="30.75" x14ac:dyDescent="0.7">
      <c r="C123" s="1249"/>
      <c r="D123" s="1249"/>
      <c r="E123" s="1249"/>
      <c r="F123" s="1249"/>
      <c r="G123" s="1249"/>
      <c r="H123" s="1249"/>
      <c r="I123" s="1249"/>
      <c r="J123" s="1249"/>
      <c r="K123" s="1249"/>
      <c r="L123" s="1249"/>
      <c r="M123" s="1249"/>
      <c r="N123" s="1249"/>
      <c r="O123" s="1249"/>
      <c r="P123" s="1249"/>
      <c r="Q123" s="1249"/>
      <c r="R123" s="1249"/>
      <c r="S123" s="1249"/>
      <c r="T123" s="1249"/>
    </row>
    <row r="124" spans="3:24" ht="30.75" x14ac:dyDescent="0.7">
      <c r="C124" s="1249"/>
      <c r="D124" s="1249"/>
      <c r="E124" s="1249"/>
      <c r="F124" s="1249"/>
      <c r="G124" s="1249"/>
      <c r="H124" s="1249"/>
      <c r="I124" s="1249"/>
      <c r="J124" s="1249"/>
      <c r="K124" s="1249"/>
      <c r="L124" s="1249"/>
      <c r="M124" s="1249"/>
      <c r="N124" s="1249"/>
      <c r="O124" s="1249"/>
      <c r="P124" s="1249"/>
      <c r="Q124" s="1249"/>
      <c r="R124" s="1249"/>
      <c r="S124" s="1249"/>
      <c r="T124" s="1249"/>
    </row>
    <row r="125" spans="3:24" ht="30.75" x14ac:dyDescent="0.7">
      <c r="C125" s="1249"/>
      <c r="D125" s="1249"/>
      <c r="E125" s="1249"/>
      <c r="F125" s="1249"/>
      <c r="G125" s="1249"/>
      <c r="H125" s="1249"/>
      <c r="I125" s="1249"/>
      <c r="J125" s="1249"/>
      <c r="K125" s="1249"/>
      <c r="L125" s="1249"/>
      <c r="M125" s="1249"/>
      <c r="N125" s="1249"/>
      <c r="O125" s="1249"/>
      <c r="P125" s="1249"/>
      <c r="Q125" s="1249"/>
      <c r="R125" s="1249"/>
      <c r="S125" s="1249"/>
      <c r="T125" s="1249"/>
    </row>
    <row r="126" spans="3:24" ht="30.75" x14ac:dyDescent="0.7">
      <c r="C126" s="1249"/>
      <c r="D126" s="1249"/>
      <c r="E126" s="1249"/>
      <c r="F126" s="1249"/>
      <c r="G126" s="1249"/>
      <c r="H126" s="1249"/>
      <c r="I126" s="1249"/>
      <c r="J126" s="1249"/>
      <c r="K126" s="1249"/>
      <c r="L126" s="1249"/>
      <c r="M126" s="1249"/>
      <c r="N126" s="1249"/>
      <c r="O126" s="1249"/>
      <c r="P126" s="1249"/>
      <c r="Q126" s="1249"/>
      <c r="R126" s="1249"/>
      <c r="S126" s="1249"/>
      <c r="T126" s="1249"/>
    </row>
    <row r="127" spans="3:24" ht="30.75" x14ac:dyDescent="0.7">
      <c r="C127" s="1249"/>
      <c r="D127" s="1249"/>
      <c r="E127" s="1249"/>
      <c r="F127" s="1249"/>
      <c r="G127" s="1249"/>
      <c r="H127" s="1249"/>
      <c r="I127" s="1249"/>
      <c r="J127" s="1249"/>
      <c r="K127" s="1249"/>
      <c r="L127" s="1249"/>
      <c r="M127" s="1249"/>
      <c r="N127" s="1249"/>
      <c r="O127" s="1249"/>
      <c r="P127" s="1249"/>
      <c r="Q127" s="1249"/>
      <c r="R127" s="1249"/>
      <c r="S127" s="1249"/>
      <c r="T127" s="1249"/>
    </row>
    <row r="128" spans="3:24" ht="30.75" x14ac:dyDescent="0.7">
      <c r="C128" s="1249"/>
      <c r="D128" s="1249"/>
      <c r="E128" s="1249"/>
      <c r="F128" s="1249"/>
      <c r="G128" s="1249"/>
      <c r="H128" s="1249"/>
      <c r="I128" s="1249"/>
      <c r="J128" s="1249"/>
      <c r="K128" s="1249"/>
      <c r="L128" s="1249"/>
      <c r="M128" s="1249"/>
      <c r="N128" s="1249"/>
      <c r="O128" s="1249"/>
      <c r="P128" s="1249"/>
      <c r="Q128" s="1249"/>
      <c r="R128" s="1249"/>
      <c r="S128" s="1249"/>
      <c r="T128" s="1249"/>
    </row>
    <row r="129" spans="3:20" ht="30.75" x14ac:dyDescent="0.7">
      <c r="C129" s="1249"/>
      <c r="D129" s="1249"/>
      <c r="E129" s="1249"/>
      <c r="F129" s="1249"/>
      <c r="G129" s="1249"/>
      <c r="H129" s="1249"/>
      <c r="I129" s="1249"/>
      <c r="J129" s="1249"/>
      <c r="K129" s="1249"/>
      <c r="L129" s="1249"/>
      <c r="M129" s="1249"/>
      <c r="N129" s="1249"/>
      <c r="O129" s="1249"/>
      <c r="P129" s="1249"/>
      <c r="Q129" s="1249"/>
      <c r="R129" s="1249"/>
      <c r="S129" s="1249"/>
      <c r="T129" s="1249"/>
    </row>
    <row r="130" spans="3:20" ht="30.75" x14ac:dyDescent="0.7">
      <c r="C130" s="1249"/>
      <c r="D130" s="1249"/>
      <c r="E130" s="1249"/>
      <c r="F130" s="1249"/>
      <c r="G130" s="1249"/>
      <c r="H130" s="1249"/>
      <c r="I130" s="1249"/>
      <c r="J130" s="1249"/>
      <c r="K130" s="1249"/>
      <c r="L130" s="1249"/>
      <c r="M130" s="1249"/>
      <c r="N130" s="1249"/>
      <c r="O130" s="1249"/>
      <c r="P130" s="1249"/>
      <c r="Q130" s="1249"/>
      <c r="R130" s="1249"/>
      <c r="S130" s="1249"/>
      <c r="T130" s="1249"/>
    </row>
    <row r="131" spans="3:20" ht="30.75" x14ac:dyDescent="0.7">
      <c r="C131" s="1249"/>
      <c r="D131" s="1249"/>
      <c r="E131" s="1249"/>
      <c r="F131" s="1249"/>
      <c r="G131" s="1249"/>
      <c r="H131" s="1249"/>
      <c r="I131" s="1249"/>
      <c r="J131" s="1249"/>
      <c r="K131" s="1249"/>
      <c r="L131" s="1249"/>
      <c r="M131" s="1249"/>
      <c r="N131" s="1249"/>
      <c r="O131" s="1249"/>
      <c r="P131" s="1249"/>
      <c r="Q131" s="1249"/>
      <c r="R131" s="1249"/>
      <c r="S131" s="1249"/>
      <c r="T131" s="1249"/>
    </row>
    <row r="132" spans="3:20" ht="30.75" x14ac:dyDescent="0.7">
      <c r="C132" s="1249"/>
      <c r="D132" s="1249"/>
      <c r="E132" s="1249"/>
      <c r="F132" s="1249"/>
      <c r="G132" s="1249"/>
      <c r="H132" s="1249"/>
      <c r="I132" s="1249"/>
      <c r="J132" s="1249"/>
      <c r="K132" s="1249"/>
      <c r="L132" s="1249"/>
      <c r="M132" s="1249"/>
      <c r="N132" s="1249"/>
      <c r="O132" s="1249"/>
      <c r="P132" s="1249"/>
      <c r="Q132" s="1249"/>
      <c r="R132" s="1249"/>
      <c r="S132" s="1249"/>
      <c r="T132" s="1249"/>
    </row>
    <row r="133" spans="3:20" ht="30.75" x14ac:dyDescent="0.7">
      <c r="C133" s="1249"/>
      <c r="D133" s="1249"/>
      <c r="E133" s="1249"/>
      <c r="F133" s="1249"/>
      <c r="G133" s="1249"/>
      <c r="H133" s="1249"/>
      <c r="I133" s="1249"/>
      <c r="J133" s="1249"/>
      <c r="K133" s="1249"/>
      <c r="L133" s="1249"/>
      <c r="M133" s="1249"/>
      <c r="N133" s="1249"/>
      <c r="O133" s="1249"/>
      <c r="P133" s="1249"/>
      <c r="Q133" s="1249"/>
      <c r="R133" s="1249"/>
      <c r="S133" s="1249"/>
      <c r="T133" s="1249"/>
    </row>
    <row r="134" spans="3:20" ht="30.75" x14ac:dyDescent="0.7">
      <c r="C134" s="1249"/>
      <c r="D134" s="1249"/>
      <c r="E134" s="1249"/>
      <c r="F134" s="1249"/>
      <c r="G134" s="1249"/>
      <c r="H134" s="1249"/>
      <c r="I134" s="1249"/>
      <c r="J134" s="1249"/>
      <c r="K134" s="1249"/>
      <c r="L134" s="1249"/>
      <c r="M134" s="1249"/>
      <c r="N134" s="1249"/>
      <c r="O134" s="1249"/>
      <c r="P134" s="1249"/>
      <c r="Q134" s="1249"/>
      <c r="R134" s="1249"/>
      <c r="S134" s="1249"/>
      <c r="T134" s="1249"/>
    </row>
    <row r="135" spans="3:20" ht="30.75" x14ac:dyDescent="0.7">
      <c r="C135" s="1249"/>
      <c r="D135" s="1249"/>
      <c r="E135" s="1249"/>
      <c r="F135" s="1249"/>
      <c r="G135" s="1249"/>
      <c r="H135" s="1249"/>
      <c r="I135" s="1249"/>
      <c r="J135" s="1249"/>
      <c r="K135" s="1249"/>
      <c r="L135" s="1249"/>
      <c r="M135" s="1249"/>
      <c r="N135" s="1249"/>
      <c r="O135" s="1249"/>
      <c r="P135" s="1249"/>
      <c r="Q135" s="1249"/>
      <c r="R135" s="1249"/>
      <c r="S135" s="1249"/>
      <c r="T135" s="1249"/>
    </row>
    <row r="136" spans="3:20" ht="30.75" x14ac:dyDescent="0.7">
      <c r="C136" s="1249"/>
      <c r="D136" s="1249"/>
      <c r="E136" s="1249"/>
      <c r="F136" s="1249"/>
      <c r="G136" s="1249"/>
      <c r="H136" s="1249"/>
      <c r="I136" s="1249"/>
      <c r="J136" s="1249"/>
      <c r="K136" s="1249"/>
      <c r="L136" s="1249"/>
      <c r="M136" s="1249"/>
      <c r="N136" s="1249"/>
      <c r="O136" s="1249"/>
      <c r="P136" s="1249"/>
      <c r="Q136" s="1249"/>
      <c r="R136" s="1249"/>
      <c r="S136" s="1249"/>
      <c r="T136" s="1249"/>
    </row>
    <row r="137" spans="3:20" ht="30.75" x14ac:dyDescent="0.7">
      <c r="C137" s="1249"/>
      <c r="D137" s="1249"/>
      <c r="E137" s="1249"/>
      <c r="F137" s="1249"/>
      <c r="G137" s="1249"/>
      <c r="H137" s="1249"/>
      <c r="I137" s="1249"/>
      <c r="J137" s="1249"/>
      <c r="K137" s="1249"/>
      <c r="L137" s="1249"/>
      <c r="M137" s="1249"/>
      <c r="N137" s="1249"/>
      <c r="O137" s="1249"/>
      <c r="P137" s="1249"/>
      <c r="Q137" s="1249"/>
      <c r="R137" s="1249"/>
      <c r="S137" s="1249"/>
      <c r="T137" s="1249"/>
    </row>
    <row r="138" spans="3:20" ht="30.75" x14ac:dyDescent="0.7">
      <c r="C138" s="1249"/>
      <c r="D138" s="1249"/>
      <c r="E138" s="1249"/>
      <c r="F138" s="1249"/>
      <c r="G138" s="1249"/>
      <c r="H138" s="1249"/>
      <c r="I138" s="1249"/>
      <c r="J138" s="1249"/>
      <c r="K138" s="1249"/>
      <c r="L138" s="1249"/>
      <c r="M138" s="1249"/>
      <c r="N138" s="1249"/>
      <c r="O138" s="1249"/>
      <c r="P138" s="1249"/>
      <c r="Q138" s="1249"/>
      <c r="R138" s="1249"/>
      <c r="S138" s="1249"/>
      <c r="T138" s="1249"/>
    </row>
    <row r="139" spans="3:20" ht="30.75" x14ac:dyDescent="0.7">
      <c r="C139" s="1249"/>
      <c r="D139" s="1249"/>
      <c r="E139" s="1249"/>
      <c r="F139" s="1249"/>
      <c r="G139" s="1249"/>
      <c r="H139" s="1249"/>
      <c r="I139" s="1249"/>
      <c r="J139" s="1249"/>
      <c r="K139" s="1249"/>
      <c r="L139" s="1249"/>
      <c r="M139" s="1249"/>
      <c r="N139" s="1249"/>
      <c r="O139" s="1249"/>
      <c r="P139" s="1249"/>
      <c r="Q139" s="1249"/>
      <c r="R139" s="1249"/>
      <c r="S139" s="1249"/>
      <c r="T139" s="1249"/>
    </row>
    <row r="140" spans="3:20" ht="30.75" x14ac:dyDescent="0.7">
      <c r="C140" s="1249"/>
      <c r="D140" s="1249"/>
      <c r="E140" s="1249"/>
      <c r="F140" s="1249"/>
      <c r="G140" s="1249"/>
      <c r="H140" s="1249"/>
      <c r="I140" s="1249"/>
      <c r="J140" s="1249"/>
      <c r="K140" s="1249"/>
      <c r="L140" s="1249"/>
      <c r="M140" s="1249"/>
      <c r="N140" s="1249"/>
      <c r="O140" s="1249"/>
      <c r="P140" s="1249"/>
      <c r="Q140" s="1249"/>
      <c r="R140" s="1249"/>
      <c r="S140" s="1249"/>
      <c r="T140" s="1249"/>
    </row>
    <row r="141" spans="3:20" ht="30.75" x14ac:dyDescent="0.7">
      <c r="C141" s="1249"/>
      <c r="D141" s="1249"/>
      <c r="E141" s="1249"/>
      <c r="F141" s="1249"/>
      <c r="G141" s="1249"/>
      <c r="H141" s="1249"/>
      <c r="I141" s="1249"/>
      <c r="J141" s="1249"/>
      <c r="K141" s="1249"/>
      <c r="L141" s="1249"/>
      <c r="M141" s="1249"/>
      <c r="N141" s="1249"/>
      <c r="O141" s="1249"/>
      <c r="P141" s="1249"/>
      <c r="Q141" s="1249"/>
      <c r="R141" s="1249"/>
      <c r="S141" s="1249"/>
      <c r="T141" s="1249"/>
    </row>
    <row r="142" spans="3:20" ht="30.75" x14ac:dyDescent="0.7">
      <c r="C142" s="1249"/>
      <c r="D142" s="1249"/>
      <c r="E142" s="1249"/>
      <c r="F142" s="1249"/>
      <c r="G142" s="1249"/>
      <c r="H142" s="1249"/>
      <c r="I142" s="1249"/>
      <c r="J142" s="1249"/>
      <c r="K142" s="1249"/>
      <c r="L142" s="1249"/>
      <c r="M142" s="1249"/>
      <c r="N142" s="1249"/>
      <c r="O142" s="1249"/>
      <c r="P142" s="1249"/>
      <c r="Q142" s="1249"/>
      <c r="R142" s="1249"/>
      <c r="S142" s="1249"/>
      <c r="T142" s="1249"/>
    </row>
    <row r="143" spans="3:20" ht="30.75" x14ac:dyDescent="0.7">
      <c r="C143" s="1249"/>
      <c r="D143" s="1249"/>
      <c r="E143" s="1249"/>
      <c r="F143" s="1249"/>
      <c r="G143" s="1249"/>
      <c r="H143" s="1249"/>
      <c r="I143" s="1249"/>
      <c r="J143" s="1249"/>
      <c r="K143" s="1249"/>
      <c r="L143" s="1249"/>
      <c r="M143" s="1249"/>
      <c r="N143" s="1249"/>
      <c r="O143" s="1249"/>
      <c r="P143" s="1249"/>
      <c r="Q143" s="1249"/>
      <c r="R143" s="1249"/>
      <c r="S143" s="1249"/>
      <c r="T143" s="1249"/>
    </row>
    <row r="144" spans="3:20" ht="30.75" x14ac:dyDescent="0.7">
      <c r="C144" s="1249"/>
      <c r="D144" s="1249"/>
      <c r="E144" s="1249"/>
      <c r="F144" s="1249"/>
      <c r="G144" s="1249"/>
      <c r="H144" s="1249"/>
      <c r="I144" s="1249"/>
      <c r="J144" s="1249"/>
      <c r="K144" s="1249"/>
      <c r="L144" s="1249"/>
      <c r="M144" s="1249"/>
      <c r="N144" s="1249"/>
      <c r="O144" s="1249"/>
      <c r="P144" s="1249"/>
      <c r="Q144" s="1249"/>
      <c r="R144" s="1249"/>
      <c r="S144" s="1249"/>
      <c r="T144" s="1249"/>
    </row>
    <row r="145" spans="3:20" ht="30.75" x14ac:dyDescent="0.7">
      <c r="C145" s="1249"/>
      <c r="D145" s="1249"/>
      <c r="E145" s="1249"/>
      <c r="F145" s="1249"/>
      <c r="G145" s="1249"/>
      <c r="H145" s="1249"/>
      <c r="I145" s="1249"/>
      <c r="J145" s="1249"/>
      <c r="K145" s="1249"/>
      <c r="L145" s="1249"/>
      <c r="M145" s="1249"/>
      <c r="N145" s="1249"/>
      <c r="O145" s="1249"/>
      <c r="P145" s="1249"/>
      <c r="Q145" s="1249"/>
      <c r="R145" s="1249"/>
      <c r="S145" s="1249"/>
      <c r="T145" s="1249"/>
    </row>
    <row r="146" spans="3:20" ht="30.75" x14ac:dyDescent="0.7">
      <c r="C146" s="1249"/>
      <c r="D146" s="1249"/>
      <c r="E146" s="1249"/>
      <c r="F146" s="1249"/>
      <c r="G146" s="1249"/>
      <c r="H146" s="1249"/>
      <c r="I146" s="1249"/>
      <c r="J146" s="1249"/>
      <c r="K146" s="1249"/>
      <c r="L146" s="1249"/>
      <c r="M146" s="1249"/>
      <c r="N146" s="1249"/>
      <c r="O146" s="1249"/>
      <c r="P146" s="1249"/>
      <c r="Q146" s="1249"/>
      <c r="R146" s="1249"/>
      <c r="S146" s="1249"/>
      <c r="T146" s="1249"/>
    </row>
    <row r="147" spans="3:20" ht="30.75" x14ac:dyDescent="0.7">
      <c r="C147" s="1249"/>
      <c r="D147" s="1249"/>
      <c r="E147" s="1249"/>
      <c r="F147" s="1249"/>
      <c r="G147" s="1249"/>
      <c r="H147" s="1249"/>
      <c r="I147" s="1249"/>
      <c r="J147" s="1249"/>
      <c r="K147" s="1249"/>
      <c r="L147" s="1249"/>
      <c r="M147" s="1249"/>
      <c r="N147" s="1249"/>
      <c r="O147" s="1249"/>
      <c r="P147" s="1249"/>
      <c r="Q147" s="1249"/>
      <c r="R147" s="1249"/>
      <c r="S147" s="1249"/>
      <c r="T147" s="1249"/>
    </row>
    <row r="148" spans="3:20" ht="30.75" x14ac:dyDescent="0.7">
      <c r="C148" s="1249"/>
      <c r="D148" s="1249"/>
      <c r="E148" s="1249"/>
      <c r="F148" s="1249"/>
      <c r="G148" s="1249"/>
      <c r="H148" s="1249"/>
      <c r="I148" s="1249"/>
      <c r="J148" s="1249"/>
      <c r="K148" s="1249"/>
      <c r="L148" s="1249"/>
      <c r="M148" s="1249"/>
      <c r="N148" s="1249"/>
      <c r="O148" s="1249"/>
      <c r="P148" s="1249"/>
      <c r="Q148" s="1249"/>
      <c r="R148" s="1249"/>
      <c r="S148" s="1249"/>
      <c r="T148" s="1249"/>
    </row>
    <row r="149" spans="3:20" ht="30.75" x14ac:dyDescent="0.7">
      <c r="C149" s="1249"/>
      <c r="D149" s="1249"/>
      <c r="E149" s="1249"/>
      <c r="F149" s="1249"/>
      <c r="G149" s="1249"/>
      <c r="H149" s="1249"/>
      <c r="I149" s="1249"/>
      <c r="J149" s="1249"/>
      <c r="K149" s="1249"/>
      <c r="L149" s="1249"/>
      <c r="M149" s="1249"/>
      <c r="N149" s="1249"/>
      <c r="O149" s="1249"/>
      <c r="P149" s="1249"/>
      <c r="Q149" s="1249"/>
      <c r="R149" s="1249"/>
      <c r="S149" s="1249"/>
      <c r="T149" s="1249"/>
    </row>
    <row r="150" spans="3:20" ht="30.75" x14ac:dyDescent="0.7">
      <c r="C150" s="1249"/>
      <c r="D150" s="1249"/>
      <c r="E150" s="1249"/>
      <c r="F150" s="1249"/>
      <c r="G150" s="1249"/>
      <c r="H150" s="1249"/>
      <c r="I150" s="1249"/>
      <c r="J150" s="1249"/>
      <c r="K150" s="1249"/>
      <c r="L150" s="1249"/>
      <c r="M150" s="1249"/>
      <c r="N150" s="1249"/>
      <c r="O150" s="1249"/>
      <c r="P150" s="1249"/>
      <c r="Q150" s="1249"/>
      <c r="R150" s="1249"/>
      <c r="S150" s="1249"/>
      <c r="T150" s="1249"/>
    </row>
    <row r="151" spans="3:20" ht="30.75" x14ac:dyDescent="0.7">
      <c r="C151" s="1249"/>
      <c r="D151" s="1249"/>
      <c r="E151" s="1249"/>
      <c r="F151" s="1249"/>
      <c r="G151" s="1249"/>
      <c r="H151" s="1249"/>
      <c r="I151" s="1249"/>
      <c r="J151" s="1249"/>
      <c r="K151" s="1249"/>
      <c r="L151" s="1249"/>
      <c r="M151" s="1249"/>
      <c r="N151" s="1249"/>
      <c r="O151" s="1249"/>
      <c r="P151" s="1249"/>
      <c r="Q151" s="1249"/>
      <c r="R151" s="1249"/>
      <c r="S151" s="1249"/>
      <c r="T151" s="1249"/>
    </row>
    <row r="152" spans="3:20" ht="30.75" x14ac:dyDescent="0.7">
      <c r="C152" s="1249"/>
      <c r="D152" s="1249"/>
      <c r="E152" s="1249"/>
      <c r="F152" s="1249"/>
      <c r="G152" s="1249"/>
      <c r="H152" s="1249"/>
      <c r="I152" s="1249"/>
      <c r="J152" s="1249"/>
      <c r="K152" s="1249"/>
      <c r="L152" s="1249"/>
      <c r="M152" s="1249"/>
      <c r="N152" s="1249"/>
      <c r="O152" s="1249"/>
      <c r="P152" s="1249"/>
      <c r="Q152" s="1249"/>
      <c r="R152" s="1249"/>
      <c r="S152" s="1249"/>
      <c r="T152" s="1249"/>
    </row>
    <row r="153" spans="3:20" ht="30.75" x14ac:dyDescent="0.7">
      <c r="C153" s="1249"/>
      <c r="D153" s="1249"/>
      <c r="E153" s="1249"/>
      <c r="F153" s="1249"/>
      <c r="G153" s="1249"/>
      <c r="H153" s="1249"/>
      <c r="I153" s="1249"/>
      <c r="J153" s="1249"/>
      <c r="K153" s="1249"/>
      <c r="L153" s="1249"/>
      <c r="M153" s="1249"/>
      <c r="N153" s="1249"/>
      <c r="O153" s="1249"/>
      <c r="P153" s="1249"/>
      <c r="Q153" s="1249"/>
      <c r="R153" s="1249"/>
      <c r="S153" s="1249"/>
      <c r="T153" s="1249"/>
    </row>
    <row r="154" spans="3:20" ht="30.75" x14ac:dyDescent="0.7">
      <c r="C154" s="1249"/>
      <c r="D154" s="1249"/>
      <c r="E154" s="1249"/>
      <c r="F154" s="1249"/>
      <c r="G154" s="1249"/>
      <c r="H154" s="1249"/>
      <c r="I154" s="1249"/>
      <c r="J154" s="1249"/>
      <c r="K154" s="1249"/>
      <c r="L154" s="1249"/>
      <c r="M154" s="1249"/>
      <c r="N154" s="1249"/>
      <c r="O154" s="1249"/>
      <c r="P154" s="1249"/>
      <c r="Q154" s="1249"/>
      <c r="R154" s="1249"/>
      <c r="S154" s="1249"/>
      <c r="T154" s="1249"/>
    </row>
    <row r="155" spans="3:20" ht="30.75" x14ac:dyDescent="0.7">
      <c r="C155" s="1249"/>
      <c r="D155" s="1249"/>
      <c r="E155" s="1249"/>
      <c r="F155" s="1249"/>
      <c r="G155" s="1249"/>
      <c r="H155" s="1249"/>
      <c r="I155" s="1249"/>
      <c r="J155" s="1249"/>
      <c r="K155" s="1249"/>
      <c r="L155" s="1249"/>
      <c r="M155" s="1249"/>
      <c r="N155" s="1249"/>
      <c r="O155" s="1249"/>
      <c r="P155" s="1249"/>
      <c r="Q155" s="1249"/>
      <c r="R155" s="1249"/>
      <c r="S155" s="1249"/>
      <c r="T155" s="1249"/>
    </row>
    <row r="156" spans="3:20" ht="30.75" x14ac:dyDescent="0.7">
      <c r="C156" s="1249"/>
      <c r="D156" s="1249"/>
      <c r="E156" s="1249"/>
      <c r="F156" s="1249"/>
      <c r="G156" s="1249"/>
      <c r="H156" s="1249"/>
      <c r="I156" s="1249"/>
      <c r="J156" s="1249"/>
      <c r="K156" s="1249"/>
      <c r="L156" s="1249"/>
      <c r="M156" s="1249"/>
      <c r="N156" s="1249"/>
      <c r="O156" s="1249"/>
      <c r="P156" s="1249"/>
      <c r="Q156" s="1249"/>
      <c r="R156" s="1249"/>
      <c r="S156" s="1249"/>
      <c r="T156" s="1249"/>
    </row>
    <row r="157" spans="3:20" ht="30.75" x14ac:dyDescent="0.7">
      <c r="C157" s="1249"/>
      <c r="D157" s="1249"/>
      <c r="E157" s="1249"/>
      <c r="F157" s="1249"/>
      <c r="G157" s="1249"/>
      <c r="H157" s="1249"/>
      <c r="I157" s="1249"/>
      <c r="J157" s="1249"/>
      <c r="K157" s="1249"/>
      <c r="L157" s="1249"/>
      <c r="M157" s="1249"/>
      <c r="N157" s="1249"/>
      <c r="O157" s="1249"/>
      <c r="P157" s="1249"/>
      <c r="Q157" s="1249"/>
      <c r="R157" s="1249"/>
      <c r="S157" s="1249"/>
      <c r="T157" s="1249"/>
    </row>
    <row r="158" spans="3:20" ht="30.75" x14ac:dyDescent="0.7">
      <c r="C158" s="1249"/>
      <c r="D158" s="1249"/>
      <c r="E158" s="1249"/>
      <c r="F158" s="1249"/>
      <c r="G158" s="1249"/>
      <c r="H158" s="1249"/>
      <c r="I158" s="1249"/>
      <c r="J158" s="1249"/>
      <c r="K158" s="1249"/>
      <c r="L158" s="1249"/>
      <c r="M158" s="1249"/>
      <c r="N158" s="1249"/>
      <c r="O158" s="1249"/>
      <c r="P158" s="1249"/>
      <c r="Q158" s="1249"/>
      <c r="R158" s="1249"/>
      <c r="S158" s="1249"/>
      <c r="T158" s="1249"/>
    </row>
    <row r="159" spans="3:20" ht="30.75" x14ac:dyDescent="0.7">
      <c r="C159" s="1249"/>
      <c r="D159" s="1249"/>
      <c r="E159" s="1249"/>
      <c r="F159" s="1249"/>
      <c r="G159" s="1249"/>
      <c r="H159" s="1249"/>
      <c r="I159" s="1249"/>
      <c r="J159" s="1249"/>
      <c r="K159" s="1249"/>
      <c r="L159" s="1249"/>
      <c r="M159" s="1249"/>
      <c r="N159" s="1249"/>
      <c r="O159" s="1249"/>
      <c r="P159" s="1249"/>
      <c r="Q159" s="1249"/>
      <c r="R159" s="1249"/>
      <c r="S159" s="1249"/>
      <c r="T159" s="1249"/>
    </row>
    <row r="160" spans="3:20" ht="30.75" x14ac:dyDescent="0.7">
      <c r="C160" s="1249"/>
      <c r="D160" s="1249"/>
      <c r="E160" s="1249"/>
      <c r="F160" s="1249"/>
      <c r="G160" s="1249"/>
      <c r="H160" s="1249"/>
      <c r="I160" s="1249"/>
      <c r="J160" s="1249"/>
      <c r="K160" s="1249"/>
      <c r="L160" s="1249"/>
      <c r="M160" s="1249"/>
      <c r="N160" s="1249"/>
      <c r="O160" s="1249"/>
      <c r="P160" s="1249"/>
      <c r="Q160" s="1249"/>
      <c r="R160" s="1249"/>
      <c r="S160" s="1249"/>
      <c r="T160" s="1249"/>
    </row>
    <row r="161" spans="3:20" ht="30.75" x14ac:dyDescent="0.7">
      <c r="C161" s="1249"/>
      <c r="D161" s="1249"/>
      <c r="E161" s="1249"/>
      <c r="F161" s="1249"/>
      <c r="G161" s="1249"/>
      <c r="H161" s="1249"/>
      <c r="I161" s="1249"/>
      <c r="J161" s="1249"/>
      <c r="K161" s="1249"/>
      <c r="L161" s="1249"/>
      <c r="M161" s="1249"/>
      <c r="N161" s="1249"/>
      <c r="O161" s="1249"/>
      <c r="P161" s="1249"/>
      <c r="Q161" s="1249"/>
      <c r="R161" s="1249"/>
      <c r="S161" s="1249"/>
      <c r="T161" s="1249"/>
    </row>
    <row r="162" spans="3:20" ht="30.75" x14ac:dyDescent="0.7">
      <c r="C162" s="1249"/>
      <c r="D162" s="1249"/>
      <c r="E162" s="1249"/>
      <c r="F162" s="1249"/>
      <c r="G162" s="1249"/>
      <c r="H162" s="1249"/>
      <c r="I162" s="1249"/>
      <c r="J162" s="1249"/>
      <c r="K162" s="1249"/>
      <c r="L162" s="1249"/>
      <c r="M162" s="1249"/>
      <c r="N162" s="1249"/>
      <c r="O162" s="1249"/>
      <c r="P162" s="1249"/>
      <c r="Q162" s="1249"/>
      <c r="R162" s="1249"/>
      <c r="S162" s="1249"/>
      <c r="T162" s="1249"/>
    </row>
    <row r="163" spans="3:20" ht="30.75" x14ac:dyDescent="0.7">
      <c r="C163" s="1249"/>
      <c r="D163" s="1249"/>
      <c r="E163" s="1249"/>
      <c r="F163" s="1249"/>
      <c r="G163" s="1249"/>
      <c r="H163" s="1249"/>
      <c r="I163" s="1249"/>
      <c r="J163" s="1249"/>
      <c r="K163" s="1249"/>
      <c r="L163" s="1249"/>
      <c r="M163" s="1249"/>
      <c r="N163" s="1249"/>
      <c r="O163" s="1249"/>
      <c r="P163" s="1249"/>
      <c r="Q163" s="1249"/>
      <c r="R163" s="1249"/>
      <c r="S163" s="1249"/>
      <c r="T163" s="1249"/>
    </row>
    <row r="164" spans="3:20" ht="30.75" x14ac:dyDescent="0.7">
      <c r="C164" s="1249"/>
      <c r="D164" s="1249"/>
      <c r="E164" s="1249"/>
      <c r="F164" s="1249"/>
      <c r="G164" s="1249"/>
      <c r="H164" s="1249"/>
      <c r="I164" s="1249"/>
      <c r="J164" s="1249"/>
      <c r="K164" s="1249"/>
      <c r="L164" s="1249"/>
      <c r="M164" s="1249"/>
      <c r="N164" s="1249"/>
      <c r="O164" s="1249"/>
      <c r="P164" s="1249"/>
      <c r="Q164" s="1249"/>
      <c r="R164" s="1249"/>
      <c r="S164" s="1249"/>
      <c r="T164" s="1249"/>
    </row>
    <row r="165" spans="3:20" ht="30.75" x14ac:dyDescent="0.7">
      <c r="C165" s="1249"/>
      <c r="D165" s="1249"/>
      <c r="E165" s="1249"/>
      <c r="F165" s="1249"/>
      <c r="G165" s="1249"/>
      <c r="H165" s="1249"/>
      <c r="I165" s="1249"/>
      <c r="J165" s="1249"/>
      <c r="K165" s="1249"/>
      <c r="L165" s="1249"/>
      <c r="M165" s="1249"/>
      <c r="N165" s="1249"/>
      <c r="O165" s="1249"/>
      <c r="P165" s="1249"/>
      <c r="Q165" s="1249"/>
      <c r="R165" s="1249"/>
      <c r="S165" s="1249"/>
      <c r="T165" s="1249"/>
    </row>
    <row r="166" spans="3:20" ht="30.75" x14ac:dyDescent="0.7">
      <c r="C166" s="1249"/>
      <c r="D166" s="1249"/>
      <c r="E166" s="1249"/>
      <c r="F166" s="1249"/>
      <c r="G166" s="1249"/>
      <c r="H166" s="1249"/>
      <c r="I166" s="1249"/>
      <c r="J166" s="1249"/>
      <c r="K166" s="1249"/>
      <c r="L166" s="1249"/>
      <c r="M166" s="1249"/>
      <c r="N166" s="1249"/>
      <c r="O166" s="1249"/>
      <c r="P166" s="1249"/>
      <c r="Q166" s="1249"/>
      <c r="R166" s="1249"/>
      <c r="S166" s="1249"/>
      <c r="T166" s="1249"/>
    </row>
    <row r="167" spans="3:20" ht="30.75" x14ac:dyDescent="0.7">
      <c r="C167" s="1249"/>
      <c r="D167" s="1249"/>
      <c r="E167" s="1249"/>
      <c r="F167" s="1249"/>
      <c r="G167" s="1249"/>
      <c r="H167" s="1249"/>
      <c r="I167" s="1249"/>
      <c r="J167" s="1249"/>
      <c r="K167" s="1249"/>
      <c r="L167" s="1249"/>
      <c r="M167" s="1249"/>
      <c r="N167" s="1249"/>
      <c r="O167" s="1249"/>
      <c r="P167" s="1249"/>
      <c r="Q167" s="1249"/>
      <c r="R167" s="1249"/>
      <c r="S167" s="1249"/>
      <c r="T167" s="1249"/>
    </row>
    <row r="168" spans="3:20" ht="30.75" x14ac:dyDescent="0.7">
      <c r="C168" s="1249"/>
      <c r="D168" s="1249"/>
      <c r="E168" s="1249"/>
      <c r="F168" s="1249"/>
      <c r="G168" s="1249"/>
      <c r="H168" s="1249"/>
      <c r="I168" s="1249"/>
      <c r="J168" s="1249"/>
      <c r="K168" s="1249"/>
      <c r="L168" s="1249"/>
      <c r="M168" s="1249"/>
      <c r="N168" s="1249"/>
      <c r="O168" s="1249"/>
      <c r="P168" s="1249"/>
      <c r="Q168" s="1249"/>
      <c r="R168" s="1249"/>
      <c r="S168" s="1249"/>
      <c r="T168" s="1249"/>
    </row>
    <row r="169" spans="3:20" ht="30.75" x14ac:dyDescent="0.7">
      <c r="C169" s="1249"/>
      <c r="D169" s="1249"/>
      <c r="E169" s="1249"/>
      <c r="F169" s="1249"/>
      <c r="G169" s="1249"/>
      <c r="H169" s="1249"/>
      <c r="I169" s="1249"/>
      <c r="J169" s="1249"/>
      <c r="K169" s="1249"/>
      <c r="L169" s="1249"/>
      <c r="M169" s="1249"/>
      <c r="N169" s="1249"/>
      <c r="O169" s="1249"/>
      <c r="P169" s="1249"/>
      <c r="Q169" s="1249"/>
      <c r="R169" s="1249"/>
      <c r="S169" s="1249"/>
      <c r="T169" s="1249"/>
    </row>
    <row r="170" spans="3:20" ht="30.75" x14ac:dyDescent="0.7">
      <c r="C170" s="1249"/>
      <c r="D170" s="1249"/>
      <c r="E170" s="1249"/>
      <c r="F170" s="1249"/>
      <c r="G170" s="1249"/>
      <c r="H170" s="1249"/>
      <c r="I170" s="1249"/>
      <c r="J170" s="1249"/>
      <c r="K170" s="1249"/>
      <c r="L170" s="1249"/>
      <c r="M170" s="1249"/>
      <c r="N170" s="1249"/>
      <c r="O170" s="1249"/>
      <c r="P170" s="1249"/>
      <c r="Q170" s="1249"/>
      <c r="R170" s="1249"/>
      <c r="S170" s="1249"/>
      <c r="T170" s="1249"/>
    </row>
    <row r="171" spans="3:20" ht="30.75" x14ac:dyDescent="0.7">
      <c r="C171" s="1249"/>
      <c r="D171" s="1249"/>
      <c r="E171" s="1249"/>
      <c r="F171" s="1249"/>
      <c r="G171" s="1249"/>
      <c r="H171" s="1249"/>
      <c r="I171" s="1249"/>
      <c r="J171" s="1249"/>
      <c r="K171" s="1249"/>
      <c r="L171" s="1249"/>
      <c r="M171" s="1249"/>
      <c r="N171" s="1249"/>
      <c r="O171" s="1249"/>
      <c r="P171" s="1249"/>
      <c r="Q171" s="1249"/>
      <c r="R171" s="1249"/>
      <c r="S171" s="1249"/>
      <c r="T171" s="1249"/>
    </row>
    <row r="172" spans="3:20" ht="30.75" x14ac:dyDescent="0.7">
      <c r="C172" s="1249"/>
      <c r="D172" s="1249"/>
      <c r="E172" s="1249"/>
      <c r="F172" s="1249"/>
      <c r="G172" s="1249"/>
      <c r="H172" s="1249"/>
      <c r="I172" s="1249"/>
      <c r="J172" s="1249"/>
      <c r="K172" s="1249"/>
      <c r="L172" s="1249"/>
      <c r="M172" s="1249"/>
      <c r="N172" s="1249"/>
      <c r="O172" s="1249"/>
      <c r="P172" s="1249"/>
      <c r="Q172" s="1249"/>
      <c r="R172" s="1249"/>
      <c r="S172" s="1249"/>
      <c r="T172" s="1249"/>
    </row>
    <row r="173" spans="3:20" ht="18.75" x14ac:dyDescent="0.45">
      <c r="C173" s="1251"/>
      <c r="D173" s="1251"/>
      <c r="E173" s="1251"/>
      <c r="F173" s="1251"/>
      <c r="G173" s="1251"/>
      <c r="H173" s="1251"/>
      <c r="I173" s="1251"/>
      <c r="J173" s="1251"/>
      <c r="K173" s="1251"/>
      <c r="L173" s="1251"/>
      <c r="M173" s="1251"/>
      <c r="N173" s="1251"/>
      <c r="O173" s="1251"/>
      <c r="P173" s="1251"/>
      <c r="Q173" s="1251"/>
      <c r="R173" s="1251"/>
      <c r="S173" s="1251"/>
      <c r="T173" s="1251"/>
    </row>
    <row r="174" spans="3:20" ht="18.75" x14ac:dyDescent="0.45">
      <c r="C174" s="1251"/>
      <c r="D174" s="1251"/>
      <c r="E174" s="1251"/>
      <c r="F174" s="1251"/>
      <c r="G174" s="1251"/>
      <c r="H174" s="1251"/>
      <c r="I174" s="1251"/>
      <c r="J174" s="1251"/>
      <c r="K174" s="1251"/>
      <c r="L174" s="1251"/>
      <c r="M174" s="1251"/>
      <c r="N174" s="1251"/>
      <c r="O174" s="1251"/>
      <c r="P174" s="1251"/>
      <c r="Q174" s="1251"/>
      <c r="R174" s="1251"/>
      <c r="S174" s="1251"/>
      <c r="T174" s="1251"/>
    </row>
    <row r="175" spans="3:20" ht="18.75" x14ac:dyDescent="0.45">
      <c r="C175" s="1251"/>
      <c r="D175" s="1251"/>
      <c r="E175" s="1251"/>
      <c r="F175" s="1251"/>
      <c r="G175" s="1251"/>
      <c r="H175" s="1251"/>
      <c r="I175" s="1251"/>
      <c r="J175" s="1251"/>
      <c r="K175" s="1251"/>
      <c r="L175" s="1251"/>
      <c r="M175" s="1251"/>
      <c r="N175" s="1251"/>
      <c r="O175" s="1251"/>
      <c r="P175" s="1251"/>
      <c r="Q175" s="1251"/>
      <c r="R175" s="1251"/>
      <c r="S175" s="1251"/>
      <c r="T175" s="1251"/>
    </row>
    <row r="176" spans="3:20" ht="18.75" x14ac:dyDescent="0.45">
      <c r="C176" s="1251"/>
      <c r="D176" s="1251"/>
      <c r="E176" s="1251"/>
      <c r="F176" s="1251"/>
      <c r="G176" s="1251"/>
      <c r="H176" s="1251"/>
      <c r="I176" s="1251"/>
      <c r="J176" s="1251"/>
      <c r="K176" s="1251"/>
      <c r="L176" s="1251"/>
      <c r="M176" s="1251"/>
      <c r="N176" s="1251"/>
      <c r="O176" s="1251"/>
      <c r="P176" s="1251"/>
      <c r="Q176" s="1251"/>
      <c r="R176" s="1251"/>
      <c r="S176" s="1251"/>
      <c r="T176" s="1251"/>
    </row>
    <row r="177" spans="3:20" ht="18.75" x14ac:dyDescent="0.45">
      <c r="C177" s="1251"/>
      <c r="D177" s="1251"/>
      <c r="E177" s="1251"/>
      <c r="F177" s="1251"/>
      <c r="G177" s="1251"/>
      <c r="H177" s="1251"/>
      <c r="I177" s="1251"/>
      <c r="J177" s="1251"/>
      <c r="K177" s="1251"/>
      <c r="L177" s="1251"/>
      <c r="M177" s="1251"/>
      <c r="N177" s="1251"/>
      <c r="O177" s="1251"/>
      <c r="P177" s="1251"/>
      <c r="Q177" s="1251"/>
      <c r="R177" s="1251"/>
      <c r="S177" s="1251"/>
      <c r="T177" s="1251"/>
    </row>
    <row r="178" spans="3:20" ht="18.75" x14ac:dyDescent="0.45">
      <c r="C178" s="1251"/>
      <c r="D178" s="1251"/>
      <c r="E178" s="1251"/>
      <c r="F178" s="1251"/>
      <c r="G178" s="1251"/>
      <c r="H178" s="1251"/>
      <c r="I178" s="1251"/>
      <c r="J178" s="1251"/>
      <c r="K178" s="1251"/>
      <c r="L178" s="1251"/>
      <c r="M178" s="1251"/>
      <c r="N178" s="1251"/>
      <c r="O178" s="1251"/>
      <c r="P178" s="1251"/>
      <c r="Q178" s="1251"/>
      <c r="R178" s="1251"/>
      <c r="S178" s="1251"/>
      <c r="T178" s="1251"/>
    </row>
    <row r="179" spans="3:20" ht="18.75" x14ac:dyDescent="0.45">
      <c r="C179" s="1251"/>
      <c r="D179" s="1251"/>
      <c r="E179" s="1251"/>
      <c r="F179" s="1251"/>
      <c r="G179" s="1251"/>
      <c r="H179" s="1251"/>
      <c r="I179" s="1251"/>
      <c r="J179" s="1251"/>
      <c r="K179" s="1251"/>
      <c r="L179" s="1251"/>
      <c r="M179" s="1251"/>
      <c r="N179" s="1251"/>
      <c r="O179" s="1251"/>
      <c r="P179" s="1251"/>
      <c r="Q179" s="1251"/>
      <c r="R179" s="1251"/>
      <c r="S179" s="1251"/>
      <c r="T179" s="1251"/>
    </row>
    <row r="180" spans="3:20" ht="18.75" x14ac:dyDescent="0.45">
      <c r="C180" s="1251"/>
      <c r="D180" s="1251"/>
      <c r="E180" s="1251"/>
      <c r="F180" s="1251"/>
      <c r="G180" s="1251"/>
      <c r="H180" s="1251"/>
      <c r="I180" s="1251"/>
      <c r="J180" s="1251"/>
      <c r="K180" s="1251"/>
      <c r="L180" s="1251"/>
      <c r="M180" s="1251"/>
      <c r="N180" s="1251"/>
      <c r="O180" s="1251"/>
      <c r="P180" s="1251"/>
      <c r="Q180" s="1251"/>
      <c r="R180" s="1251"/>
      <c r="S180" s="1251"/>
      <c r="T180" s="1251"/>
    </row>
  </sheetData>
  <mergeCells count="12">
    <mergeCell ref="B68:K68"/>
    <mergeCell ref="L68:U68"/>
    <mergeCell ref="B4:K4"/>
    <mergeCell ref="L4:U4"/>
    <mergeCell ref="B7:B9"/>
    <mergeCell ref="C7:E7"/>
    <mergeCell ref="F7:H7"/>
    <mergeCell ref="I7:K7"/>
    <mergeCell ref="L7:N7"/>
    <mergeCell ref="O7:Q7"/>
    <mergeCell ref="R7:T7"/>
    <mergeCell ref="U7:U9"/>
  </mergeCells>
  <printOptions horizontalCentered="1"/>
  <pageMargins left="0.196850393700787" right="0.196850393700787" top="0.59055118110236204" bottom="0.59055118110236204" header="0.511811023622047" footer="0.511811023622047"/>
  <pageSetup paperSize="9" scale="43" pageOrder="overThenDown" orientation="portrait" r:id="rId1"/>
  <headerFooter alignWithMargins="0">
    <oddFooter>&amp;C&amp;"Times New Roman,Regular"&amp;20- &amp;P+39 -</oddFooter>
  </headerFooter>
  <colBreaks count="1" manualBreakCount="1">
    <brk id="11" max="66"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63"/>
  <sheetViews>
    <sheetView rightToLeft="1" view="pageBreakPreview" zoomScale="50" zoomScaleNormal="50" zoomScaleSheetLayoutView="50" workbookViewId="0"/>
  </sheetViews>
  <sheetFormatPr defaultRowHeight="15" x14ac:dyDescent="0.35"/>
  <cols>
    <col min="1" max="1" width="9.140625" style="39"/>
    <col min="2" max="2" width="54.7109375" style="39" customWidth="1"/>
    <col min="3" max="8" width="15.140625" style="39" customWidth="1"/>
    <col min="9" max="9" width="62.7109375" style="39" customWidth="1"/>
    <col min="10" max="10" width="22.5703125" style="39" customWidth="1"/>
    <col min="11" max="11" width="22" style="39" customWidth="1"/>
    <col min="12" max="14" width="9.140625" style="39"/>
    <col min="15" max="15" width="13.28515625" style="39" bestFit="1" customWidth="1"/>
    <col min="16" max="16384" width="9.140625" style="39"/>
  </cols>
  <sheetData>
    <row r="1" spans="2:23" s="42" customFormat="1" ht="19.5" customHeight="1" x14ac:dyDescent="0.65">
      <c r="C1" s="43"/>
      <c r="D1" s="43"/>
      <c r="E1" s="43"/>
      <c r="F1" s="43"/>
      <c r="G1" s="43"/>
      <c r="H1" s="43"/>
      <c r="I1" s="43"/>
      <c r="J1" s="43"/>
      <c r="K1" s="43"/>
      <c r="L1" s="43"/>
      <c r="M1" s="43"/>
      <c r="N1" s="43"/>
      <c r="O1" s="43"/>
      <c r="P1" s="43"/>
      <c r="Q1" s="43"/>
      <c r="R1" s="43"/>
      <c r="S1" s="43"/>
      <c r="T1" s="43"/>
      <c r="U1" s="43"/>
      <c r="V1" s="43"/>
      <c r="W1" s="43"/>
    </row>
    <row r="2" spans="2:23" s="42" customFormat="1" ht="19.5" customHeight="1" x14ac:dyDescent="0.65">
      <c r="B2" s="43"/>
      <c r="C2" s="43"/>
      <c r="D2" s="43"/>
      <c r="E2" s="43"/>
      <c r="F2" s="43"/>
      <c r="G2" s="43"/>
      <c r="H2" s="43"/>
      <c r="I2" s="43"/>
      <c r="J2" s="43"/>
      <c r="K2" s="43"/>
      <c r="L2" s="43"/>
      <c r="M2" s="43"/>
      <c r="N2" s="43"/>
      <c r="O2" s="43"/>
      <c r="P2" s="43"/>
      <c r="Q2" s="43"/>
      <c r="R2" s="43"/>
      <c r="S2" s="43"/>
      <c r="T2" s="43"/>
      <c r="U2" s="43"/>
      <c r="V2" s="43"/>
    </row>
    <row r="3" spans="2:23" s="1252" customFormat="1" ht="36.75" x14ac:dyDescent="0.85">
      <c r="B3" s="1639" t="s">
        <v>1799</v>
      </c>
      <c r="C3" s="1820"/>
      <c r="D3" s="1820"/>
      <c r="E3" s="1820"/>
      <c r="F3" s="1820"/>
      <c r="G3" s="1820"/>
      <c r="H3" s="1820"/>
      <c r="I3" s="1820"/>
    </row>
    <row r="4" spans="2:23" ht="12.75" customHeight="1" x14ac:dyDescent="0.85">
      <c r="B4" s="1253"/>
      <c r="C4" s="1254"/>
      <c r="D4" s="1254"/>
      <c r="E4" s="1254"/>
      <c r="F4" s="1254"/>
      <c r="G4" s="1254"/>
      <c r="H4" s="1254"/>
      <c r="I4" s="1254"/>
    </row>
    <row r="5" spans="2:23" s="1252" customFormat="1" ht="36.75" x14ac:dyDescent="0.85">
      <c r="B5" s="1639" t="s">
        <v>1800</v>
      </c>
      <c r="C5" s="1820"/>
      <c r="D5" s="1820"/>
      <c r="E5" s="1820"/>
      <c r="F5" s="1820"/>
      <c r="G5" s="1820"/>
      <c r="H5" s="1820"/>
      <c r="I5" s="1820"/>
    </row>
    <row r="6" spans="2:23" s="5" customFormat="1" ht="15" customHeight="1" x14ac:dyDescent="0.65">
      <c r="B6" s="2"/>
      <c r="C6" s="2"/>
      <c r="D6" s="2"/>
      <c r="E6" s="2"/>
      <c r="F6" s="2"/>
      <c r="G6" s="2"/>
      <c r="H6" s="2"/>
      <c r="I6" s="2"/>
      <c r="J6" s="2"/>
      <c r="K6" s="2"/>
      <c r="L6" s="2"/>
      <c r="M6" s="2"/>
      <c r="N6" s="2"/>
      <c r="O6" s="2"/>
      <c r="P6" s="2"/>
      <c r="Q6" s="2"/>
      <c r="R6" s="2"/>
    </row>
    <row r="7" spans="2:23" ht="18.75" x14ac:dyDescent="0.45">
      <c r="B7" s="1158"/>
      <c r="I7" s="1160"/>
      <c r="J7" s="1255"/>
      <c r="N7" s="1160"/>
    </row>
    <row r="8" spans="2:23" s="1250" customFormat="1" ht="24" thickBot="1" x14ac:dyDescent="0.55000000000000004">
      <c r="I8" s="1256"/>
      <c r="J8" s="1256"/>
      <c r="N8" s="1256"/>
    </row>
    <row r="9" spans="2:23" s="372" customFormat="1" ht="23.1" customHeight="1" thickTop="1" x14ac:dyDescent="0.7">
      <c r="B9" s="1845" t="s">
        <v>212</v>
      </c>
      <c r="C9" s="1824">
        <v>2015</v>
      </c>
      <c r="D9" s="1824">
        <v>2016</v>
      </c>
      <c r="E9" s="1824">
        <v>2017</v>
      </c>
      <c r="F9" s="1824">
        <v>2018</v>
      </c>
      <c r="G9" s="1824">
        <v>2019</v>
      </c>
      <c r="H9" s="1824">
        <v>2020</v>
      </c>
      <c r="I9" s="1848" t="s">
        <v>211</v>
      </c>
      <c r="J9" s="1137"/>
      <c r="N9" s="1137"/>
    </row>
    <row r="10" spans="2:23" s="372" customFormat="1" ht="23.1" customHeight="1" x14ac:dyDescent="0.7">
      <c r="B10" s="1846"/>
      <c r="C10" s="1825"/>
      <c r="D10" s="1825"/>
      <c r="E10" s="1825"/>
      <c r="F10" s="1825"/>
      <c r="G10" s="1825"/>
      <c r="H10" s="1825"/>
      <c r="I10" s="1849"/>
    </row>
    <row r="11" spans="2:23" s="372" customFormat="1" ht="23.1" customHeight="1" x14ac:dyDescent="0.7">
      <c r="B11" s="1847"/>
      <c r="C11" s="1826"/>
      <c r="D11" s="1826"/>
      <c r="E11" s="1826"/>
      <c r="F11" s="1826"/>
      <c r="G11" s="1826"/>
      <c r="H11" s="1826"/>
      <c r="I11" s="1850"/>
    </row>
    <row r="12" spans="2:23" s="186" customFormat="1" ht="9" customHeight="1" x14ac:dyDescent="0.7">
      <c r="B12" s="1257"/>
      <c r="C12" s="1258"/>
      <c r="D12" s="1258"/>
      <c r="E12" s="1258"/>
      <c r="F12" s="1258"/>
      <c r="G12" s="1258"/>
      <c r="H12" s="1258"/>
      <c r="I12" s="1259"/>
    </row>
    <row r="13" spans="2:23" s="370" customFormat="1" ht="23.1" customHeight="1" x14ac:dyDescent="0.2">
      <c r="B13" s="510" t="s">
        <v>1110</v>
      </c>
      <c r="C13" s="1122"/>
      <c r="D13" s="1122"/>
      <c r="E13" s="1122"/>
      <c r="F13" s="1122"/>
      <c r="G13" s="1122"/>
      <c r="H13" s="1122"/>
      <c r="I13" s="1260" t="s">
        <v>1111</v>
      </c>
    </row>
    <row r="14" spans="2:23" s="371" customFormat="1" ht="9" customHeight="1" x14ac:dyDescent="0.2">
      <c r="B14" s="402"/>
      <c r="C14" s="1261"/>
      <c r="D14" s="1261"/>
      <c r="E14" s="1261"/>
      <c r="F14" s="1261"/>
      <c r="G14" s="1261"/>
      <c r="H14" s="1261"/>
      <c r="I14" s="1262"/>
    </row>
    <row r="15" spans="2:23" s="371" customFormat="1" ht="23.25" customHeight="1" x14ac:dyDescent="0.2">
      <c r="B15" s="402" t="s">
        <v>1112</v>
      </c>
      <c r="C15" s="393">
        <v>1497340.4330493994</v>
      </c>
      <c r="D15" s="393">
        <v>2238472.3511169557</v>
      </c>
      <c r="E15" s="393">
        <v>3019922.2033151337</v>
      </c>
      <c r="F15" s="393">
        <v>3007768.6355712898</v>
      </c>
      <c r="G15" s="393">
        <v>2982669.3583568996</v>
      </c>
      <c r="H15" s="393">
        <v>4622917.53639693</v>
      </c>
      <c r="I15" s="1262" t="s">
        <v>1008</v>
      </c>
      <c r="O15" s="1263"/>
      <c r="P15" s="1263"/>
      <c r="Q15" s="1263"/>
      <c r="R15" s="1263"/>
    </row>
    <row r="16" spans="2:23" s="371" customFormat="1" ht="23.25" customHeight="1" x14ac:dyDescent="0.2">
      <c r="B16" s="402" t="s">
        <v>1113</v>
      </c>
      <c r="C16" s="393">
        <v>14752.565386229999</v>
      </c>
      <c r="D16" s="393">
        <v>81516.013162670002</v>
      </c>
      <c r="E16" s="393">
        <v>95888.599099810017</v>
      </c>
      <c r="F16" s="393">
        <v>150045.08995246017</v>
      </c>
      <c r="G16" s="393">
        <v>281962</v>
      </c>
      <c r="H16" s="393">
        <v>369562.92278553004</v>
      </c>
      <c r="I16" s="1262" t="s">
        <v>1114</v>
      </c>
      <c r="O16" s="1263"/>
      <c r="P16" s="1263"/>
      <c r="Q16" s="1263"/>
      <c r="R16" s="1263"/>
    </row>
    <row r="17" spans="2:18" s="371" customFormat="1" ht="23.25" customHeight="1" x14ac:dyDescent="0.2">
      <c r="B17" s="402" t="s">
        <v>1115</v>
      </c>
      <c r="C17" s="393">
        <v>556587.47353194351</v>
      </c>
      <c r="D17" s="393">
        <v>1089894.4111023501</v>
      </c>
      <c r="E17" s="393">
        <v>1256568.8921160921</v>
      </c>
      <c r="F17" s="393">
        <v>1047661.84650601</v>
      </c>
      <c r="G17" s="393">
        <v>1138889.7727441282</v>
      </c>
      <c r="H17" s="393">
        <v>2308105.625668963</v>
      </c>
      <c r="I17" s="1262" t="s">
        <v>1006</v>
      </c>
      <c r="O17" s="1263"/>
      <c r="P17" s="1263"/>
      <c r="Q17" s="1263"/>
      <c r="R17" s="1263"/>
    </row>
    <row r="18" spans="2:18" s="371" customFormat="1" ht="23.25" customHeight="1" x14ac:dyDescent="0.2">
      <c r="B18" s="402" t="s">
        <v>1116</v>
      </c>
      <c r="C18" s="393">
        <v>2947.7235870199993</v>
      </c>
      <c r="D18" s="393">
        <v>7006.4923535099961</v>
      </c>
      <c r="E18" s="393">
        <v>7203.3852920199997</v>
      </c>
      <c r="F18" s="393">
        <v>24867.921128440008</v>
      </c>
      <c r="G18" s="393">
        <v>5210</v>
      </c>
      <c r="H18" s="393">
        <v>6720.0955275900005</v>
      </c>
      <c r="I18" s="1262" t="s">
        <v>1117</v>
      </c>
      <c r="O18" s="1263"/>
      <c r="P18" s="1263"/>
      <c r="Q18" s="1263"/>
      <c r="R18" s="1263"/>
    </row>
    <row r="19" spans="2:18" s="371" customFormat="1" ht="23.25" customHeight="1" x14ac:dyDescent="0.2">
      <c r="B19" s="402" t="s">
        <v>1118</v>
      </c>
      <c r="C19" s="393">
        <v>186752.89161983095</v>
      </c>
      <c r="D19" s="393">
        <v>382184.24764928996</v>
      </c>
      <c r="E19" s="393">
        <v>699918.7606286502</v>
      </c>
      <c r="F19" s="393">
        <v>342721.05795908079</v>
      </c>
      <c r="G19" s="393">
        <v>345736</v>
      </c>
      <c r="H19" s="393">
        <v>399335.07411698048</v>
      </c>
      <c r="I19" s="1262" t="s">
        <v>1119</v>
      </c>
      <c r="K19" s="509"/>
      <c r="L19" s="509"/>
      <c r="M19" s="509"/>
      <c r="N19" s="509"/>
      <c r="O19" s="1263"/>
      <c r="P19" s="1263"/>
      <c r="Q19" s="1263"/>
      <c r="R19" s="1263"/>
    </row>
    <row r="20" spans="2:18" s="371" customFormat="1" ht="23.25" customHeight="1" x14ac:dyDescent="0.2">
      <c r="B20" s="401" t="s">
        <v>934</v>
      </c>
      <c r="C20" s="416">
        <v>2258381.087174424</v>
      </c>
      <c r="D20" s="416">
        <v>3799073.5153847761</v>
      </c>
      <c r="E20" s="416">
        <v>5079501.8404517062</v>
      </c>
      <c r="F20" s="416">
        <v>4573064.5511172805</v>
      </c>
      <c r="G20" s="416">
        <v>4754467.1311010281</v>
      </c>
      <c r="H20" s="416">
        <v>7706641.2544959942</v>
      </c>
      <c r="I20" s="1264" t="s">
        <v>67</v>
      </c>
    </row>
    <row r="21" spans="2:18" s="509" customFormat="1" ht="9.9499999999999993" customHeight="1" thickBot="1" x14ac:dyDescent="0.25">
      <c r="B21" s="1265"/>
      <c r="C21" s="1266"/>
      <c r="D21" s="1266"/>
      <c r="E21" s="1266"/>
      <c r="F21" s="1266"/>
      <c r="G21" s="1266"/>
      <c r="H21" s="1266"/>
      <c r="I21" s="1267"/>
      <c r="K21" s="371"/>
      <c r="L21" s="371"/>
      <c r="M21" s="371"/>
      <c r="N21" s="371"/>
    </row>
    <row r="22" spans="2:18" s="509" customFormat="1" ht="9.9499999999999993" customHeight="1" thickTop="1" x14ac:dyDescent="0.2">
      <c r="B22" s="511"/>
      <c r="C22" s="393"/>
      <c r="D22" s="393"/>
      <c r="E22" s="393"/>
      <c r="F22" s="393"/>
      <c r="G22" s="393"/>
      <c r="H22" s="393"/>
      <c r="I22" s="1268"/>
      <c r="K22" s="371"/>
      <c r="L22" s="371"/>
      <c r="M22" s="371"/>
      <c r="N22" s="371"/>
    </row>
    <row r="23" spans="2:18" s="371" customFormat="1" ht="23.1" customHeight="1" x14ac:dyDescent="0.2">
      <c r="B23" s="510" t="s">
        <v>1120</v>
      </c>
      <c r="C23" s="393"/>
      <c r="D23" s="393"/>
      <c r="E23" s="393"/>
      <c r="F23" s="393"/>
      <c r="G23" s="393"/>
      <c r="H23" s="393"/>
      <c r="I23" s="1260" t="s">
        <v>1121</v>
      </c>
    </row>
    <row r="24" spans="2:18" s="371" customFormat="1" ht="9" customHeight="1" x14ac:dyDescent="0.2">
      <c r="B24" s="402"/>
      <c r="C24" s="1269"/>
      <c r="D24" s="1269"/>
      <c r="E24" s="1269"/>
      <c r="F24" s="1269"/>
      <c r="G24" s="1269"/>
      <c r="H24" s="1269"/>
      <c r="I24" s="1262"/>
    </row>
    <row r="25" spans="2:18" s="371" customFormat="1" ht="23.25" customHeight="1" x14ac:dyDescent="0.2">
      <c r="B25" s="402" t="s">
        <v>1112</v>
      </c>
      <c r="C25" s="393">
        <v>9967.7707217225397</v>
      </c>
      <c r="D25" s="393">
        <v>9313.250400005978</v>
      </c>
      <c r="E25" s="393">
        <v>12224.573518108069</v>
      </c>
      <c r="F25" s="393">
        <v>11463.166162879306</v>
      </c>
      <c r="G25" s="393">
        <v>11213.420789402953</v>
      </c>
      <c r="H25" s="393">
        <v>9893.3817871160118</v>
      </c>
      <c r="I25" s="1262" t="s">
        <v>1008</v>
      </c>
    </row>
    <row r="26" spans="2:18" s="371" customFormat="1" ht="23.25" customHeight="1" x14ac:dyDescent="0.2">
      <c r="B26" s="402" t="s">
        <v>1113</v>
      </c>
      <c r="C26" s="393">
        <v>16.8685957</v>
      </c>
      <c r="D26" s="393">
        <v>548.27812079</v>
      </c>
      <c r="E26" s="393">
        <v>413.55662457000005</v>
      </c>
      <c r="F26" s="393">
        <v>626.54788041599988</v>
      </c>
      <c r="G26" s="393">
        <v>1298</v>
      </c>
      <c r="H26" s="393">
        <v>1142.500452</v>
      </c>
      <c r="I26" s="1262" t="s">
        <v>1114</v>
      </c>
    </row>
    <row r="27" spans="2:18" s="371" customFormat="1" ht="23.25" customHeight="1" x14ac:dyDescent="0.2">
      <c r="B27" s="402" t="s">
        <v>1115</v>
      </c>
      <c r="C27" s="393">
        <v>3928.0664760370764</v>
      </c>
      <c r="D27" s="393">
        <v>1133.7088035723334</v>
      </c>
      <c r="E27" s="393">
        <v>1474.1266293939996</v>
      </c>
      <c r="F27" s="393">
        <v>1261.8719026350002</v>
      </c>
      <c r="G27" s="393">
        <v>1397.3279092750001</v>
      </c>
      <c r="H27" s="393">
        <v>2055.664072316999</v>
      </c>
      <c r="I27" s="1262" t="s">
        <v>1006</v>
      </c>
    </row>
    <row r="28" spans="2:18" s="371" customFormat="1" ht="23.25" customHeight="1" x14ac:dyDescent="0.2">
      <c r="B28" s="402" t="s">
        <v>1116</v>
      </c>
      <c r="C28" s="393">
        <v>22.068232625000004</v>
      </c>
      <c r="D28" s="393">
        <v>14.820601925000002</v>
      </c>
      <c r="E28" s="393">
        <v>47.588461000000002</v>
      </c>
      <c r="F28" s="393">
        <v>15.781920277999999</v>
      </c>
      <c r="G28" s="393">
        <v>8</v>
      </c>
      <c r="H28" s="393">
        <v>8.6692870309999996</v>
      </c>
      <c r="I28" s="1262" t="s">
        <v>1117</v>
      </c>
    </row>
    <row r="29" spans="2:18" s="371" customFormat="1" ht="23.25" customHeight="1" x14ac:dyDescent="0.2">
      <c r="B29" s="402" t="s">
        <v>1118</v>
      </c>
      <c r="C29" s="393">
        <v>952.90934321300085</v>
      </c>
      <c r="D29" s="393">
        <v>232.87365275099998</v>
      </c>
      <c r="E29" s="393">
        <v>264.37898000299998</v>
      </c>
      <c r="F29" s="393">
        <v>247.00044157500008</v>
      </c>
      <c r="G29" s="393">
        <v>326</v>
      </c>
      <c r="H29" s="393">
        <v>291.22790487700001</v>
      </c>
      <c r="I29" s="1262" t="s">
        <v>1119</v>
      </c>
      <c r="K29" s="1270"/>
      <c r="L29" s="1270"/>
      <c r="M29" s="1270"/>
      <c r="N29" s="1270"/>
    </row>
    <row r="30" spans="2:18" s="371" customFormat="1" ht="23.25" customHeight="1" x14ac:dyDescent="0.2">
      <c r="B30" s="401" t="s">
        <v>934</v>
      </c>
      <c r="C30" s="416">
        <v>14887.683369297618</v>
      </c>
      <c r="D30" s="416">
        <v>11242.931579044311</v>
      </c>
      <c r="E30" s="416">
        <v>14424.224213075067</v>
      </c>
      <c r="F30" s="416">
        <v>13614.368307783307</v>
      </c>
      <c r="G30" s="416">
        <v>14242.748698677953</v>
      </c>
      <c r="H30" s="416">
        <v>13391.44350334101</v>
      </c>
      <c r="I30" s="1264" t="s">
        <v>67</v>
      </c>
    </row>
    <row r="31" spans="2:18" s="372" customFormat="1" ht="15" customHeight="1" thickBot="1" x14ac:dyDescent="0.75">
      <c r="B31" s="1271"/>
      <c r="C31" s="1272"/>
      <c r="D31" s="1272"/>
      <c r="E31" s="1272"/>
      <c r="F31" s="1272"/>
      <c r="G31" s="1272"/>
      <c r="H31" s="1272"/>
      <c r="I31" s="1273"/>
    </row>
    <row r="32" spans="2:18" ht="24" thickTop="1" x14ac:dyDescent="0.5">
      <c r="B32" s="11"/>
      <c r="J32" s="11"/>
      <c r="K32" s="1250"/>
    </row>
    <row r="33" spans="2:22" s="42" customFormat="1" ht="19.5" customHeight="1" x14ac:dyDescent="0.65">
      <c r="B33" s="43"/>
      <c r="C33" s="1274"/>
      <c r="D33" s="1274"/>
      <c r="E33" s="1274"/>
      <c r="F33" s="1274"/>
      <c r="G33" s="1274"/>
      <c r="H33" s="1274"/>
      <c r="I33" s="43"/>
      <c r="J33" s="43"/>
      <c r="K33" s="2"/>
      <c r="L33" s="2"/>
      <c r="M33" s="2"/>
      <c r="N33" s="2"/>
      <c r="O33" s="43"/>
      <c r="P33" s="43"/>
      <c r="Q33" s="43"/>
      <c r="R33" s="43"/>
      <c r="S33" s="43"/>
      <c r="T33" s="43"/>
      <c r="U33" s="43"/>
      <c r="V33" s="43"/>
    </row>
    <row r="34" spans="2:22" ht="36.75" x14ac:dyDescent="0.85">
      <c r="B34" s="1639" t="s">
        <v>1801</v>
      </c>
      <c r="C34" s="1820"/>
      <c r="D34" s="1820"/>
      <c r="E34" s="1820"/>
      <c r="F34" s="1820"/>
      <c r="G34" s="1820"/>
      <c r="H34" s="1820"/>
      <c r="I34" s="1820"/>
      <c r="K34" s="11"/>
      <c r="L34" s="11"/>
      <c r="M34" s="11"/>
      <c r="N34" s="11"/>
    </row>
    <row r="35" spans="2:22" ht="12.75" customHeight="1" x14ac:dyDescent="0.85">
      <c r="B35" s="1253"/>
      <c r="C35" s="1254"/>
      <c r="D35" s="1254"/>
      <c r="E35" s="1254"/>
      <c r="F35" s="1254"/>
      <c r="G35" s="1254"/>
      <c r="H35" s="1254"/>
      <c r="I35" s="1254"/>
      <c r="N35" s="1160"/>
    </row>
    <row r="36" spans="2:22" ht="36.75" x14ac:dyDescent="0.85">
      <c r="B36" s="1639" t="s">
        <v>1802</v>
      </c>
      <c r="C36" s="1820"/>
      <c r="D36" s="1820"/>
      <c r="E36" s="1820"/>
      <c r="F36" s="1820"/>
      <c r="G36" s="1820"/>
      <c r="H36" s="1820"/>
      <c r="I36" s="1820"/>
      <c r="K36" s="1250"/>
      <c r="L36" s="1250"/>
      <c r="M36" s="1250"/>
      <c r="N36" s="1256"/>
    </row>
    <row r="37" spans="2:22" s="5" customFormat="1" ht="15" customHeight="1" x14ac:dyDescent="0.65">
      <c r="B37" s="2"/>
      <c r="C37" s="2"/>
      <c r="D37" s="2"/>
      <c r="E37" s="2"/>
      <c r="F37" s="2"/>
      <c r="G37" s="2"/>
      <c r="H37" s="2"/>
      <c r="I37" s="2"/>
      <c r="J37" s="2"/>
      <c r="K37" s="20"/>
      <c r="L37" s="20"/>
      <c r="M37" s="20"/>
      <c r="N37" s="20"/>
      <c r="O37" s="2"/>
      <c r="P37" s="2"/>
      <c r="Q37" s="2"/>
      <c r="R37" s="2"/>
    </row>
    <row r="38" spans="2:22" s="11" customFormat="1" ht="27" x14ac:dyDescent="0.65">
      <c r="B38" s="382" t="s">
        <v>758</v>
      </c>
      <c r="C38" s="380"/>
      <c r="D38" s="380"/>
      <c r="E38" s="380"/>
      <c r="F38" s="380"/>
      <c r="G38" s="380"/>
      <c r="H38" s="380"/>
      <c r="I38" s="383" t="s">
        <v>762</v>
      </c>
      <c r="K38" s="20"/>
      <c r="L38" s="20"/>
      <c r="M38" s="20"/>
      <c r="N38" s="20"/>
    </row>
    <row r="39" spans="2:22" ht="12" customHeight="1" thickBot="1" x14ac:dyDescent="0.7">
      <c r="B39" s="1275"/>
      <c r="I39" s="1255"/>
      <c r="J39" s="1255"/>
      <c r="K39" s="49"/>
      <c r="L39" s="49"/>
      <c r="M39" s="49"/>
      <c r="N39" s="49"/>
    </row>
    <row r="40" spans="2:22" s="372" customFormat="1" ht="23.1" customHeight="1" thickTop="1" x14ac:dyDescent="0.7">
      <c r="B40" s="1845" t="s">
        <v>212</v>
      </c>
      <c r="C40" s="1824">
        <v>2015</v>
      </c>
      <c r="D40" s="1824">
        <v>2016</v>
      </c>
      <c r="E40" s="1824">
        <v>2017</v>
      </c>
      <c r="F40" s="1824">
        <v>2018</v>
      </c>
      <c r="G40" s="1824">
        <v>2019</v>
      </c>
      <c r="H40" s="1824">
        <v>2020</v>
      </c>
      <c r="I40" s="1848" t="s">
        <v>211</v>
      </c>
      <c r="J40" s="1137"/>
      <c r="K40" s="1137"/>
      <c r="L40" s="1137"/>
      <c r="M40" s="1137"/>
      <c r="N40" s="1137"/>
    </row>
    <row r="41" spans="2:22" s="372" customFormat="1" ht="23.1" customHeight="1" x14ac:dyDescent="0.7">
      <c r="B41" s="1846"/>
      <c r="C41" s="1825"/>
      <c r="D41" s="1825"/>
      <c r="E41" s="1825"/>
      <c r="F41" s="1825"/>
      <c r="G41" s="1825"/>
      <c r="H41" s="1825"/>
      <c r="I41" s="1849"/>
    </row>
    <row r="42" spans="2:22" s="372" customFormat="1" ht="23.1" customHeight="1" x14ac:dyDescent="0.7">
      <c r="B42" s="1847"/>
      <c r="C42" s="1826"/>
      <c r="D42" s="1826"/>
      <c r="E42" s="1826"/>
      <c r="F42" s="1826"/>
      <c r="G42" s="1826"/>
      <c r="H42" s="1826"/>
      <c r="I42" s="1850"/>
      <c r="K42" s="1137"/>
      <c r="L42" s="1137"/>
      <c r="M42" s="1137"/>
      <c r="N42" s="1137"/>
    </row>
    <row r="43" spans="2:22" s="186" customFormat="1" ht="9" customHeight="1" x14ac:dyDescent="0.7">
      <c r="B43" s="1257"/>
      <c r="C43" s="1258"/>
      <c r="D43" s="1258"/>
      <c r="E43" s="1258"/>
      <c r="F43" s="1258"/>
      <c r="G43" s="1258"/>
      <c r="H43" s="1258"/>
      <c r="I43" s="1259"/>
      <c r="K43" s="372"/>
      <c r="L43" s="372"/>
      <c r="M43" s="372"/>
      <c r="N43" s="372"/>
    </row>
    <row r="44" spans="2:22" s="370" customFormat="1" ht="23.25" customHeight="1" x14ac:dyDescent="0.2">
      <c r="B44" s="511" t="s">
        <v>1122</v>
      </c>
      <c r="C44" s="514">
        <v>1039456.6020636731</v>
      </c>
      <c r="D44" s="514">
        <v>1682107.7833186202</v>
      </c>
      <c r="E44" s="1276">
        <v>2575012.9375632205</v>
      </c>
      <c r="F44" s="1277">
        <v>2564381.9137093928</v>
      </c>
      <c r="G44" s="1277">
        <v>2425513.2885387251</v>
      </c>
      <c r="H44" s="1277">
        <v>3736061.5654049069</v>
      </c>
      <c r="I44" s="1262" t="s">
        <v>1123</v>
      </c>
      <c r="K44" s="371"/>
      <c r="L44" s="371"/>
      <c r="M44" s="371"/>
      <c r="N44" s="371"/>
    </row>
    <row r="45" spans="2:22" s="371" customFormat="1" ht="23.25" customHeight="1" x14ac:dyDescent="0.2">
      <c r="B45" s="511" t="s">
        <v>1124</v>
      </c>
      <c r="C45" s="514">
        <v>393525.51559208875</v>
      </c>
      <c r="D45" s="514">
        <v>432401.81687856</v>
      </c>
      <c r="E45" s="1276">
        <v>314623.20644170995</v>
      </c>
      <c r="F45" s="1277">
        <v>305516.76660646917</v>
      </c>
      <c r="G45" s="1277">
        <v>428779.86080973956</v>
      </c>
      <c r="H45" s="1277">
        <v>609217.33592904976</v>
      </c>
      <c r="I45" s="1262" t="s">
        <v>170</v>
      </c>
      <c r="K45" s="370"/>
      <c r="L45" s="370"/>
      <c r="M45" s="370"/>
      <c r="N45" s="370"/>
    </row>
    <row r="46" spans="2:22" s="370" customFormat="1" ht="23.25" customHeight="1" x14ac:dyDescent="0.2">
      <c r="B46" s="511" t="s">
        <v>1125</v>
      </c>
      <c r="C46" s="514">
        <v>34831.563319309957</v>
      </c>
      <c r="D46" s="514">
        <v>63008.055854860002</v>
      </c>
      <c r="E46" s="1276">
        <v>108969.82985098007</v>
      </c>
      <c r="F46" s="1277">
        <v>120845.4609501699</v>
      </c>
      <c r="G46" s="1277">
        <v>103651.58053418998</v>
      </c>
      <c r="H46" s="1277">
        <v>172351.72321319999</v>
      </c>
      <c r="I46" s="1262" t="s">
        <v>1126</v>
      </c>
    </row>
    <row r="47" spans="2:22" s="371" customFormat="1" ht="23.25" customHeight="1" x14ac:dyDescent="0.2">
      <c r="B47" s="511" t="s">
        <v>1127</v>
      </c>
      <c r="C47" s="514">
        <v>18992.926410579985</v>
      </c>
      <c r="D47" s="514">
        <v>32938.811455579991</v>
      </c>
      <c r="E47" s="1276">
        <v>13269.217554009998</v>
      </c>
      <c r="F47" s="1277">
        <v>1751.3191816000001</v>
      </c>
      <c r="G47" s="1277">
        <v>2.6249400000000001</v>
      </c>
      <c r="H47" s="1277">
        <v>198.52717999999999</v>
      </c>
      <c r="I47" s="1262" t="s">
        <v>174</v>
      </c>
    </row>
    <row r="48" spans="2:22" s="371" customFormat="1" ht="23.25" customHeight="1" x14ac:dyDescent="0.2">
      <c r="B48" s="511" t="s">
        <v>1128</v>
      </c>
      <c r="C48" s="514">
        <v>471.33520622000003</v>
      </c>
      <c r="D48" s="514">
        <v>633.83484501999999</v>
      </c>
      <c r="E48" s="1277">
        <v>143.78054493000002</v>
      </c>
      <c r="F48" s="1277">
        <v>160.98967340000002</v>
      </c>
      <c r="G48" s="1277">
        <v>85.422646000000015</v>
      </c>
      <c r="H48" s="1277">
        <v>590.5572547999999</v>
      </c>
      <c r="I48" s="1262" t="s">
        <v>1129</v>
      </c>
    </row>
    <row r="49" spans="2:14" s="370" customFormat="1" ht="23.25" customHeight="1" x14ac:dyDescent="0.2">
      <c r="B49" s="511" t="s">
        <v>1130</v>
      </c>
      <c r="C49" s="514">
        <v>602.33060682999997</v>
      </c>
      <c r="D49" s="514">
        <v>953.29641447999995</v>
      </c>
      <c r="E49" s="1277">
        <v>781.84727318</v>
      </c>
      <c r="F49" s="1277">
        <v>703.21614659999977</v>
      </c>
      <c r="G49" s="1277">
        <v>633.28499122000005</v>
      </c>
      <c r="H49" s="1277">
        <v>615.69338310000012</v>
      </c>
      <c r="I49" s="1262" t="s">
        <v>172</v>
      </c>
      <c r="K49" s="371"/>
      <c r="L49" s="371"/>
      <c r="M49" s="371"/>
      <c r="N49" s="371"/>
    </row>
    <row r="50" spans="2:14" s="370" customFormat="1" ht="23.25" customHeight="1" x14ac:dyDescent="0.2">
      <c r="B50" s="511" t="s">
        <v>1131</v>
      </c>
      <c r="C50" s="514">
        <v>861.16092084999968</v>
      </c>
      <c r="D50" s="514">
        <v>902.10160248000011</v>
      </c>
      <c r="E50" s="1276">
        <v>1047.9938503199999</v>
      </c>
      <c r="F50" s="1277">
        <v>1234.7381272300001</v>
      </c>
      <c r="G50" s="1277">
        <v>1178.3038318899999</v>
      </c>
      <c r="H50" s="1277">
        <v>741.56582015000015</v>
      </c>
      <c r="I50" s="1262" t="s">
        <v>1132</v>
      </c>
    </row>
    <row r="51" spans="2:14" s="371" customFormat="1" ht="23.25" customHeight="1" x14ac:dyDescent="0.2">
      <c r="B51" s="511" t="s">
        <v>1133</v>
      </c>
      <c r="C51" s="514">
        <v>213.09355790999999</v>
      </c>
      <c r="D51" s="514">
        <v>74.679000000000002</v>
      </c>
      <c r="E51" s="1277">
        <v>1184.81397077</v>
      </c>
      <c r="F51" s="1277">
        <v>830.64588863000006</v>
      </c>
      <c r="G51" s="1277">
        <v>8386.321815719999</v>
      </c>
      <c r="H51" s="1277">
        <v>12519.4408499</v>
      </c>
      <c r="I51" s="1262" t="s">
        <v>176</v>
      </c>
      <c r="K51" s="509"/>
      <c r="L51" s="509"/>
      <c r="M51" s="509"/>
      <c r="N51" s="509"/>
    </row>
    <row r="52" spans="2:14" s="371" customFormat="1" ht="23.25" customHeight="1" x14ac:dyDescent="0.2">
      <c r="B52" s="511" t="s">
        <v>1134</v>
      </c>
      <c r="C52" s="514">
        <v>20.001392450000001</v>
      </c>
      <c r="D52" s="514">
        <v>0</v>
      </c>
      <c r="E52" s="1278">
        <v>12.358599999999999</v>
      </c>
      <c r="F52" s="1277">
        <v>0</v>
      </c>
      <c r="G52" s="1278">
        <v>55.916077100000003</v>
      </c>
      <c r="H52" s="1277">
        <v>22.265732800000002</v>
      </c>
      <c r="I52" s="1262" t="s">
        <v>180</v>
      </c>
    </row>
    <row r="53" spans="2:14" s="371" customFormat="1" ht="23.25" customHeight="1" x14ac:dyDescent="0.2">
      <c r="B53" s="511" t="s">
        <v>1135</v>
      </c>
      <c r="C53" s="524">
        <v>5326.0372858000001</v>
      </c>
      <c r="D53" s="524">
        <v>31.226178780000001</v>
      </c>
      <c r="E53" s="514">
        <v>93.338999999999999</v>
      </c>
      <c r="F53" s="514">
        <v>3332.3671655999997</v>
      </c>
      <c r="G53" s="514">
        <v>0</v>
      </c>
      <c r="H53" s="524">
        <v>0</v>
      </c>
      <c r="I53" s="1262" t="s">
        <v>1136</v>
      </c>
    </row>
    <row r="54" spans="2:14" s="371" customFormat="1" ht="23.25" customHeight="1" x14ac:dyDescent="0.2">
      <c r="B54" s="511" t="s">
        <v>177</v>
      </c>
      <c r="C54" s="524">
        <v>790.98393371999998</v>
      </c>
      <c r="D54" s="524">
        <v>1538.87255684</v>
      </c>
      <c r="E54" s="514">
        <v>943.02881467999998</v>
      </c>
      <c r="F54" s="1276">
        <v>711.73081889000014</v>
      </c>
      <c r="G54" s="1277">
        <v>304.95558676000002</v>
      </c>
      <c r="H54" s="1277">
        <v>5340.4379491600002</v>
      </c>
      <c r="I54" s="1262" t="s">
        <v>1137</v>
      </c>
    </row>
    <row r="55" spans="2:14" s="371" customFormat="1" ht="23.25" customHeight="1" x14ac:dyDescent="0.2">
      <c r="B55" s="511" t="s">
        <v>1138</v>
      </c>
      <c r="C55" s="524">
        <v>1590.6308877866754</v>
      </c>
      <c r="D55" s="524">
        <v>21416.550579269995</v>
      </c>
      <c r="E55" s="1276">
        <v>1431.2369090100003</v>
      </c>
      <c r="F55" s="1277">
        <v>2733.2513552</v>
      </c>
      <c r="G55" s="1277">
        <v>442.25076214999962</v>
      </c>
      <c r="H55" s="1277">
        <v>81508.930452640008</v>
      </c>
      <c r="I55" s="1262" t="s">
        <v>1139</v>
      </c>
    </row>
    <row r="56" spans="2:14" s="371" customFormat="1" ht="23.25" customHeight="1" x14ac:dyDescent="0.2">
      <c r="B56" s="511" t="s">
        <v>1140</v>
      </c>
      <c r="C56" s="524">
        <v>59.002488149999998</v>
      </c>
      <c r="D56" s="524">
        <v>1415.2979090900001</v>
      </c>
      <c r="E56" s="1277">
        <v>578.04358718000003</v>
      </c>
      <c r="F56" s="1277">
        <v>18.003174999999999</v>
      </c>
      <c r="G56" s="1277">
        <v>8782.4920000000002</v>
      </c>
      <c r="H56" s="1277">
        <v>112.76494</v>
      </c>
      <c r="I56" s="1262" t="s">
        <v>1141</v>
      </c>
    </row>
    <row r="57" spans="2:14" s="371" customFormat="1" ht="23.25" customHeight="1" x14ac:dyDescent="0.2">
      <c r="B57" s="511" t="s">
        <v>1142</v>
      </c>
      <c r="C57" s="524">
        <v>38.340776389999988</v>
      </c>
      <c r="D57" s="524">
        <v>70.064165000000003</v>
      </c>
      <c r="E57" s="1277">
        <v>78.697539000000006</v>
      </c>
      <c r="F57" s="1277">
        <v>87.767042500000002</v>
      </c>
      <c r="G57" s="1277">
        <v>135.59775999999999</v>
      </c>
      <c r="H57" s="1277">
        <v>291.56398180000002</v>
      </c>
      <c r="I57" s="1262" t="s">
        <v>1143</v>
      </c>
    </row>
    <row r="58" spans="2:14" s="371" customFormat="1" ht="23.25" customHeight="1" x14ac:dyDescent="0.2">
      <c r="B58" s="511" t="s">
        <v>1144</v>
      </c>
      <c r="C58" s="514">
        <v>560.90860764007084</v>
      </c>
      <c r="D58" s="514">
        <v>979.96035839989781</v>
      </c>
      <c r="E58" s="1276">
        <v>1751.8718161405995</v>
      </c>
      <c r="F58" s="1277">
        <v>5460.4657305898099</v>
      </c>
      <c r="G58" s="1277">
        <v>4717.4580634091981</v>
      </c>
      <c r="H58" s="1277">
        <v>3345.1643138906252</v>
      </c>
      <c r="I58" s="1262" t="s">
        <v>1145</v>
      </c>
    </row>
    <row r="59" spans="2:14" s="370" customFormat="1" ht="23.25" customHeight="1" x14ac:dyDescent="0.2">
      <c r="B59" s="401" t="s">
        <v>934</v>
      </c>
      <c r="C59" s="513">
        <v>1497340.4330493985</v>
      </c>
      <c r="D59" s="513">
        <v>2238472.35111698</v>
      </c>
      <c r="E59" s="1279">
        <v>3019922.2033151309</v>
      </c>
      <c r="F59" s="1279">
        <v>3007768.6355712716</v>
      </c>
      <c r="G59" s="1280">
        <v>2982669.3583569042</v>
      </c>
      <c r="H59" s="1280">
        <v>4622917.5364053994</v>
      </c>
      <c r="I59" s="1264" t="s">
        <v>67</v>
      </c>
      <c r="K59" s="509"/>
      <c r="L59" s="509"/>
      <c r="M59" s="509"/>
      <c r="N59" s="509"/>
    </row>
    <row r="60" spans="2:14" s="143" customFormat="1" ht="9.9499999999999993" customHeight="1" thickBot="1" x14ac:dyDescent="0.75">
      <c r="B60" s="1281"/>
      <c r="C60" s="1282"/>
      <c r="D60" s="1282"/>
      <c r="E60" s="1282"/>
      <c r="F60" s="1282"/>
      <c r="G60" s="1282"/>
      <c r="H60" s="1282"/>
      <c r="I60" s="1283"/>
      <c r="K60" s="372"/>
      <c r="L60" s="372"/>
      <c r="M60" s="372"/>
      <c r="N60" s="372"/>
    </row>
    <row r="61" spans="2:14" s="372" customFormat="1" ht="9" customHeight="1" thickTop="1" x14ac:dyDescent="0.7"/>
    <row r="62" spans="2:14" s="380" customFormat="1" ht="18.75" customHeight="1" x14ac:dyDescent="0.5">
      <c r="B62" s="197" t="s">
        <v>1146</v>
      </c>
      <c r="C62" s="197"/>
      <c r="D62" s="197"/>
      <c r="E62" s="197"/>
      <c r="F62" s="197"/>
      <c r="G62" s="197"/>
      <c r="H62" s="197"/>
      <c r="I62" s="197" t="s">
        <v>1147</v>
      </c>
    </row>
    <row r="63" spans="2:14" s="38" customFormat="1" ht="20.25" customHeight="1" x14ac:dyDescent="0.5">
      <c r="B63" s="41"/>
      <c r="K63" s="39"/>
      <c r="L63" s="39"/>
      <c r="M63" s="39"/>
      <c r="N63" s="39"/>
    </row>
  </sheetData>
  <mergeCells count="20">
    <mergeCell ref="B3:I3"/>
    <mergeCell ref="B5:I5"/>
    <mergeCell ref="B9:B11"/>
    <mergeCell ref="C9:C11"/>
    <mergeCell ref="D9:D11"/>
    <mergeCell ref="E9:E11"/>
    <mergeCell ref="F9:F11"/>
    <mergeCell ref="G9:G11"/>
    <mergeCell ref="H9:H11"/>
    <mergeCell ref="I9:I11"/>
    <mergeCell ref="B34:I34"/>
    <mergeCell ref="B36:I36"/>
    <mergeCell ref="B40:B42"/>
    <mergeCell ref="C40:C42"/>
    <mergeCell ref="D40:D42"/>
    <mergeCell ref="E40:E42"/>
    <mergeCell ref="F40:F42"/>
    <mergeCell ref="G40:G42"/>
    <mergeCell ref="H40:H42"/>
    <mergeCell ref="I40:I42"/>
  </mergeCells>
  <printOptions horizontalCentered="1"/>
  <pageMargins left="0.196850393700787" right="0.196850393700787" top="0.59055118110236204" bottom="0.59055118110236204" header="0.511811023622047" footer="0.511811023622047"/>
  <pageSetup paperSize="9" scale="48" orientation="portrait" r:id="rId1"/>
  <headerFooter alignWithMargins="0">
    <oddFooter>&amp;C&amp;"Times New Roman,Regular"&amp;20- 42 -</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77"/>
  <sheetViews>
    <sheetView rightToLeft="1" view="pageBreakPreview" zoomScale="50" zoomScaleNormal="50" zoomScaleSheetLayoutView="50" workbookViewId="0"/>
  </sheetViews>
  <sheetFormatPr defaultRowHeight="15" x14ac:dyDescent="0.35"/>
  <cols>
    <col min="1" max="1" width="9.140625" style="39"/>
    <col min="2" max="2" width="56.28515625" style="39" customWidth="1"/>
    <col min="3" max="8" width="15" style="39" customWidth="1"/>
    <col min="9" max="9" width="55" style="39" customWidth="1"/>
    <col min="10" max="10" width="13.85546875" style="39" bestFit="1" customWidth="1"/>
    <col min="11" max="12" width="21.42578125" style="39" customWidth="1"/>
    <col min="13" max="13" width="19.85546875" style="39" customWidth="1"/>
    <col min="14" max="15" width="21.42578125" style="39" customWidth="1"/>
    <col min="16" max="16" width="19.42578125" style="39" customWidth="1"/>
    <col min="17" max="17" width="19.85546875" style="39" customWidth="1"/>
    <col min="18" max="18" width="19.85546875" style="39" bestFit="1" customWidth="1"/>
    <col min="19" max="16384" width="9.140625" style="39"/>
  </cols>
  <sheetData>
    <row r="1" spans="2:22" s="42" customFormat="1" ht="15" customHeight="1" x14ac:dyDescent="0.65">
      <c r="C1" s="43"/>
      <c r="D1" s="43"/>
      <c r="E1" s="43"/>
      <c r="F1" s="43"/>
      <c r="G1" s="43"/>
      <c r="H1" s="43"/>
      <c r="I1" s="43"/>
      <c r="J1" s="43"/>
      <c r="K1" s="43"/>
      <c r="L1" s="43"/>
      <c r="M1" s="43"/>
      <c r="N1" s="43"/>
      <c r="O1" s="43"/>
      <c r="P1" s="43"/>
      <c r="Q1" s="43"/>
      <c r="R1" s="43"/>
      <c r="S1" s="43"/>
      <c r="T1" s="43"/>
      <c r="U1" s="43"/>
      <c r="V1" s="43"/>
    </row>
    <row r="2" spans="2:22" s="42" customFormat="1" ht="15" customHeight="1" x14ac:dyDescent="0.65">
      <c r="B2" s="43"/>
      <c r="C2" s="43"/>
      <c r="D2" s="43"/>
      <c r="E2" s="43"/>
      <c r="F2" s="43"/>
      <c r="G2" s="43"/>
      <c r="H2" s="43"/>
      <c r="I2" s="43"/>
      <c r="J2" s="43"/>
      <c r="K2" s="43"/>
      <c r="L2" s="43"/>
      <c r="M2" s="43"/>
      <c r="N2" s="43"/>
      <c r="O2" s="43"/>
      <c r="P2" s="43"/>
      <c r="Q2" s="43"/>
      <c r="R2" s="43"/>
      <c r="S2" s="43"/>
      <c r="T2" s="43"/>
      <c r="U2" s="43"/>
    </row>
    <row r="3" spans="2:22" ht="36.75" x14ac:dyDescent="0.85">
      <c r="B3" s="1639" t="s">
        <v>1803</v>
      </c>
      <c r="C3" s="1830"/>
      <c r="D3" s="1830"/>
      <c r="E3" s="1830"/>
      <c r="F3" s="1830"/>
      <c r="G3" s="1830"/>
      <c r="H3" s="1830"/>
      <c r="I3" s="1830"/>
    </row>
    <row r="4" spans="2:22" s="5" customFormat="1" ht="9.75" customHeight="1" x14ac:dyDescent="0.85">
      <c r="B4" s="1086"/>
      <c r="C4" s="1086"/>
      <c r="D4" s="1086"/>
      <c r="E4" s="1086"/>
      <c r="F4" s="1086"/>
      <c r="G4" s="1086"/>
      <c r="H4" s="1086"/>
      <c r="I4" s="1086"/>
      <c r="J4" s="2"/>
    </row>
    <row r="5" spans="2:22" ht="36.75" x14ac:dyDescent="0.85">
      <c r="B5" s="1639" t="s">
        <v>1804</v>
      </c>
      <c r="C5" s="1830"/>
      <c r="D5" s="1830"/>
      <c r="E5" s="1830"/>
      <c r="F5" s="1830"/>
      <c r="G5" s="1830"/>
      <c r="H5" s="1830"/>
      <c r="I5" s="1830"/>
    </row>
    <row r="6" spans="2:22" ht="12.75" customHeight="1" x14ac:dyDescent="0.65">
      <c r="B6" s="43"/>
      <c r="C6" s="43"/>
      <c r="D6" s="43"/>
      <c r="E6" s="43"/>
      <c r="F6" s="43"/>
      <c r="G6" s="43"/>
      <c r="H6" s="43"/>
      <c r="I6" s="43"/>
      <c r="J6" s="43"/>
      <c r="K6" s="43"/>
      <c r="L6" s="43"/>
      <c r="M6" s="43"/>
      <c r="N6" s="43"/>
      <c r="O6" s="43"/>
      <c r="P6" s="43"/>
      <c r="Q6" s="43"/>
      <c r="R6" s="43"/>
      <c r="S6" s="43"/>
      <c r="T6" s="43"/>
      <c r="U6" s="43"/>
    </row>
    <row r="7" spans="2:22" s="11" customFormat="1" ht="22.5" x14ac:dyDescent="0.5">
      <c r="B7" s="1284" t="s">
        <v>758</v>
      </c>
      <c r="C7" s="380"/>
      <c r="D7" s="380"/>
      <c r="E7" s="380"/>
      <c r="F7" s="380"/>
      <c r="G7" s="380"/>
      <c r="H7" s="380"/>
      <c r="I7" s="1285" t="s">
        <v>762</v>
      </c>
      <c r="J7" s="380"/>
      <c r="K7" s="380"/>
      <c r="U7" s="1286"/>
    </row>
    <row r="8" spans="2:22" ht="20.25" customHeight="1" thickBot="1" x14ac:dyDescent="0.7">
      <c r="B8" s="43"/>
      <c r="C8" s="43"/>
      <c r="D8" s="43"/>
      <c r="E8" s="43"/>
      <c r="F8" s="43"/>
      <c r="G8" s="43"/>
      <c r="H8" s="43"/>
      <c r="I8" s="43"/>
      <c r="J8" s="43"/>
      <c r="K8" s="43"/>
      <c r="L8" s="43"/>
      <c r="M8" s="43"/>
      <c r="N8" s="43"/>
      <c r="O8" s="43"/>
      <c r="P8" s="43"/>
      <c r="Q8" s="43"/>
      <c r="R8" s="43"/>
      <c r="S8" s="43"/>
      <c r="T8" s="43"/>
      <c r="U8" s="43"/>
    </row>
    <row r="9" spans="2:22" s="219" customFormat="1" ht="23.1" customHeight="1" thickTop="1" x14ac:dyDescent="0.7">
      <c r="B9" s="1851" t="s">
        <v>212</v>
      </c>
      <c r="C9" s="1824">
        <v>2015</v>
      </c>
      <c r="D9" s="1824">
        <v>2016</v>
      </c>
      <c r="E9" s="1824">
        <v>2017</v>
      </c>
      <c r="F9" s="1824">
        <v>2018</v>
      </c>
      <c r="G9" s="1824">
        <v>2019</v>
      </c>
      <c r="H9" s="1824">
        <v>2020</v>
      </c>
      <c r="I9" s="1854" t="s">
        <v>211</v>
      </c>
      <c r="J9" s="1118"/>
      <c r="M9" s="1118"/>
    </row>
    <row r="10" spans="2:22" s="219" customFormat="1" ht="23.1" customHeight="1" x14ac:dyDescent="0.7">
      <c r="B10" s="1852"/>
      <c r="C10" s="1825"/>
      <c r="D10" s="1825"/>
      <c r="E10" s="1825"/>
      <c r="F10" s="1825"/>
      <c r="G10" s="1825"/>
      <c r="H10" s="1825"/>
      <c r="I10" s="1855"/>
    </row>
    <row r="11" spans="2:22" s="219" customFormat="1" ht="23.1" customHeight="1" x14ac:dyDescent="0.7">
      <c r="B11" s="1853"/>
      <c r="C11" s="1826"/>
      <c r="D11" s="1826"/>
      <c r="E11" s="1826"/>
      <c r="F11" s="1826"/>
      <c r="G11" s="1826"/>
      <c r="H11" s="1826"/>
      <c r="I11" s="1856"/>
    </row>
    <row r="12" spans="2:22" s="1290" customFormat="1" ht="9.9499999999999993" customHeight="1" x14ac:dyDescent="0.7">
      <c r="B12" s="1287"/>
      <c r="C12" s="1288"/>
      <c r="D12" s="1288"/>
      <c r="E12" s="1288"/>
      <c r="F12" s="1288"/>
      <c r="G12" s="1288"/>
      <c r="H12" s="1288"/>
      <c r="I12" s="1289"/>
    </row>
    <row r="13" spans="2:22" s="1294" customFormat="1" ht="30.75" x14ac:dyDescent="0.2">
      <c r="B13" s="1291" t="s">
        <v>1148</v>
      </c>
      <c r="C13" s="1292"/>
      <c r="D13" s="1292"/>
      <c r="E13" s="1292"/>
      <c r="F13" s="1292"/>
      <c r="G13" s="1292"/>
      <c r="H13" s="1292"/>
      <c r="I13" s="1293" t="s">
        <v>1149</v>
      </c>
    </row>
    <row r="14" spans="2:22" s="400" customFormat="1" ht="9.9499999999999993" customHeight="1" x14ac:dyDescent="0.2">
      <c r="B14" s="1291"/>
      <c r="C14" s="1261"/>
      <c r="D14" s="1261"/>
      <c r="E14" s="1261"/>
      <c r="F14" s="1261"/>
      <c r="G14" s="1261"/>
      <c r="H14" s="1261"/>
      <c r="I14" s="1293"/>
    </row>
    <row r="15" spans="2:22" s="379" customFormat="1" ht="23.1" customHeight="1" x14ac:dyDescent="0.2">
      <c r="B15" s="1295" t="s">
        <v>1115</v>
      </c>
      <c r="C15" s="513">
        <v>556587.47353194607</v>
      </c>
      <c r="D15" s="513">
        <v>1089894.4111023478</v>
      </c>
      <c r="E15" s="513">
        <v>1256568.892116087</v>
      </c>
      <c r="F15" s="513">
        <v>1047661.8465060118</v>
      </c>
      <c r="G15" s="513">
        <v>1138889.7727441241</v>
      </c>
      <c r="H15" s="513">
        <v>2308105.6256689657</v>
      </c>
      <c r="I15" s="1296" t="s">
        <v>1006</v>
      </c>
    </row>
    <row r="16" spans="2:22" s="400" customFormat="1" ht="23.1" customHeight="1" x14ac:dyDescent="0.2">
      <c r="B16" s="1297" t="s">
        <v>1150</v>
      </c>
      <c r="C16" s="514">
        <v>220236.94177773417</v>
      </c>
      <c r="D16" s="514">
        <v>391690.68302560714</v>
      </c>
      <c r="E16" s="514">
        <v>374308.22934646154</v>
      </c>
      <c r="F16" s="514">
        <v>336940.844173052</v>
      </c>
      <c r="G16" s="514">
        <v>399115.89484102366</v>
      </c>
      <c r="H16" s="514">
        <v>926245.03966591682</v>
      </c>
      <c r="I16" s="1298" t="s">
        <v>1151</v>
      </c>
      <c r="J16" s="379"/>
    </row>
    <row r="17" spans="2:10" s="400" customFormat="1" ht="23.1" customHeight="1" x14ac:dyDescent="0.2">
      <c r="B17" s="1297" t="s">
        <v>1152</v>
      </c>
      <c r="C17" s="514">
        <v>64.538184070000014</v>
      </c>
      <c r="D17" s="514">
        <v>591.47062502999984</v>
      </c>
      <c r="E17" s="514">
        <v>187.83018788999996</v>
      </c>
      <c r="F17" s="514">
        <v>171.17240423999999</v>
      </c>
      <c r="G17" s="514">
        <v>977.61179346815584</v>
      </c>
      <c r="H17" s="514">
        <v>1274.3443800811501</v>
      </c>
      <c r="I17" s="1298" t="s">
        <v>1153</v>
      </c>
      <c r="J17" s="379"/>
    </row>
    <row r="18" spans="2:10" s="400" customFormat="1" ht="23.1" customHeight="1" x14ac:dyDescent="0.2">
      <c r="B18" s="1297" t="s">
        <v>1154</v>
      </c>
      <c r="C18" s="514">
        <v>131954.83868506181</v>
      </c>
      <c r="D18" s="514">
        <v>168755.78334374604</v>
      </c>
      <c r="E18" s="514">
        <v>396039.97981184995</v>
      </c>
      <c r="F18" s="514">
        <v>226441.85377758002</v>
      </c>
      <c r="G18" s="514">
        <v>216287.39631180911</v>
      </c>
      <c r="H18" s="514">
        <v>237831.74132710794</v>
      </c>
      <c r="I18" s="1298" t="s">
        <v>1155</v>
      </c>
      <c r="J18" s="379"/>
    </row>
    <row r="19" spans="2:10" s="400" customFormat="1" ht="23.1" customHeight="1" x14ac:dyDescent="0.2">
      <c r="B19" s="1297" t="s">
        <v>1156</v>
      </c>
      <c r="C19" s="514">
        <v>9610.9543149599995</v>
      </c>
      <c r="D19" s="514">
        <v>12449.316563910001</v>
      </c>
      <c r="E19" s="514">
        <v>49515.439304079999</v>
      </c>
      <c r="F19" s="514">
        <v>15090.063569930002</v>
      </c>
      <c r="G19" s="514">
        <v>52267.518743435001</v>
      </c>
      <c r="H19" s="514">
        <v>75496.881473935995</v>
      </c>
      <c r="I19" s="1298" t="s">
        <v>1157</v>
      </c>
      <c r="J19" s="379"/>
    </row>
    <row r="20" spans="2:10" s="400" customFormat="1" ht="23.1" customHeight="1" x14ac:dyDescent="0.2">
      <c r="B20" s="1297" t="s">
        <v>1158</v>
      </c>
      <c r="C20" s="514">
        <v>20705.747022062507</v>
      </c>
      <c r="D20" s="514">
        <v>77587.964302592838</v>
      </c>
      <c r="E20" s="514">
        <v>46603.510078085237</v>
      </c>
      <c r="F20" s="514">
        <v>59275.18925434001</v>
      </c>
      <c r="G20" s="514">
        <v>38730.470492405017</v>
      </c>
      <c r="H20" s="514">
        <v>70211.328260133843</v>
      </c>
      <c r="I20" s="1298" t="s">
        <v>1159</v>
      </c>
      <c r="J20" s="379"/>
    </row>
    <row r="21" spans="2:10" s="400" customFormat="1" ht="23.1" customHeight="1" x14ac:dyDescent="0.2">
      <c r="B21" s="1297" t="s">
        <v>1160</v>
      </c>
      <c r="C21" s="514">
        <v>33280.378463418609</v>
      </c>
      <c r="D21" s="514">
        <v>60551.319124429821</v>
      </c>
      <c r="E21" s="514">
        <v>68368.826730997258</v>
      </c>
      <c r="F21" s="514">
        <v>66398.165760620002</v>
      </c>
      <c r="G21" s="514">
        <v>84352.041220459476</v>
      </c>
      <c r="H21" s="514">
        <v>168396.95105037632</v>
      </c>
      <c r="I21" s="1298" t="s">
        <v>1161</v>
      </c>
      <c r="J21" s="379"/>
    </row>
    <row r="22" spans="2:10" s="400" customFormat="1" ht="23.1" customHeight="1" x14ac:dyDescent="0.2">
      <c r="B22" s="1297" t="s">
        <v>1162</v>
      </c>
      <c r="C22" s="514">
        <v>96491.679826648062</v>
      </c>
      <c r="D22" s="514">
        <v>291184.97827589948</v>
      </c>
      <c r="E22" s="514">
        <v>228885.7070100116</v>
      </c>
      <c r="F22" s="514">
        <v>258523.51224835974</v>
      </c>
      <c r="G22" s="514">
        <v>236577.63857317553</v>
      </c>
      <c r="H22" s="514">
        <v>587511.05775857822</v>
      </c>
      <c r="I22" s="1298" t="s">
        <v>1163</v>
      </c>
      <c r="J22" s="379"/>
    </row>
    <row r="23" spans="2:10" s="400" customFormat="1" ht="23.1" customHeight="1" x14ac:dyDescent="0.2">
      <c r="B23" s="1297" t="s">
        <v>1164</v>
      </c>
      <c r="C23" s="514">
        <v>2808.5287411703448</v>
      </c>
      <c r="D23" s="514">
        <v>2952.2195536600007</v>
      </c>
      <c r="E23" s="514">
        <v>2494.4684882099996</v>
      </c>
      <c r="F23" s="514">
        <v>1833.0114365900004</v>
      </c>
      <c r="G23" s="514">
        <v>1781.4223639866111</v>
      </c>
      <c r="H23" s="514">
        <v>19176.984750302181</v>
      </c>
      <c r="I23" s="1298" t="s">
        <v>1165</v>
      </c>
      <c r="J23" s="379"/>
    </row>
    <row r="24" spans="2:10" s="400" customFormat="1" ht="23.1" customHeight="1" x14ac:dyDescent="0.2">
      <c r="B24" s="1297" t="s">
        <v>1166</v>
      </c>
      <c r="C24" s="514">
        <v>41433.866516820519</v>
      </c>
      <c r="D24" s="514">
        <v>84130.676287472685</v>
      </c>
      <c r="E24" s="514">
        <v>90164.901158501292</v>
      </c>
      <c r="F24" s="514">
        <v>82988.033881300013</v>
      </c>
      <c r="G24" s="514">
        <v>108799.77840436148</v>
      </c>
      <c r="H24" s="514">
        <v>221961.29700253325</v>
      </c>
      <c r="I24" s="1298" t="s">
        <v>1167</v>
      </c>
      <c r="J24" s="379"/>
    </row>
    <row r="25" spans="2:10" s="400" customFormat="1" ht="23.1" customHeight="1" x14ac:dyDescent="0.2">
      <c r="B25" s="1297" t="s">
        <v>1168</v>
      </c>
      <c r="C25" s="514">
        <v>0</v>
      </c>
      <c r="D25" s="514">
        <v>0</v>
      </c>
      <c r="E25" s="514">
        <v>0</v>
      </c>
      <c r="F25" s="514">
        <v>0</v>
      </c>
      <c r="G25" s="514">
        <v>0</v>
      </c>
      <c r="H25" s="514">
        <v>0</v>
      </c>
      <c r="I25" s="1298" t="s">
        <v>1169</v>
      </c>
      <c r="J25" s="379"/>
    </row>
    <row r="26" spans="2:10" s="400" customFormat="1" ht="9.9499999999999993" customHeight="1" x14ac:dyDescent="0.2">
      <c r="B26" s="1291"/>
      <c r="C26" s="1299"/>
      <c r="D26" s="1299"/>
      <c r="E26" s="1299"/>
      <c r="F26" s="1299"/>
      <c r="G26" s="1299"/>
      <c r="H26" s="1299"/>
      <c r="I26" s="1293"/>
    </row>
    <row r="27" spans="2:10" s="379" customFormat="1" ht="23.1" customHeight="1" x14ac:dyDescent="0.2">
      <c r="B27" s="1295" t="s">
        <v>1112</v>
      </c>
      <c r="C27" s="513">
        <v>1497340.4330494003</v>
      </c>
      <c r="D27" s="513">
        <v>2238472.3511169599</v>
      </c>
      <c r="E27" s="513">
        <v>3019922.2033151342</v>
      </c>
      <c r="F27" s="513">
        <v>3007768.6355712987</v>
      </c>
      <c r="G27" s="513">
        <v>2982669.358356907</v>
      </c>
      <c r="H27" s="513">
        <v>4622917.5363969244</v>
      </c>
      <c r="I27" s="1296" t="s">
        <v>1008</v>
      </c>
    </row>
    <row r="28" spans="2:10" s="400" customFormat="1" ht="23.1" customHeight="1" x14ac:dyDescent="0.2">
      <c r="B28" s="1297" t="s">
        <v>1150</v>
      </c>
      <c r="C28" s="514">
        <v>322908.32800346997</v>
      </c>
      <c r="D28" s="514">
        <v>424658.64547855005</v>
      </c>
      <c r="E28" s="514">
        <v>448869.84926359012</v>
      </c>
      <c r="F28" s="514">
        <v>541920.10489785997</v>
      </c>
      <c r="G28" s="514">
        <v>440872.00043300004</v>
      </c>
      <c r="H28" s="514">
        <v>921544.54663668049</v>
      </c>
      <c r="I28" s="1298" t="s">
        <v>1151</v>
      </c>
      <c r="J28" s="379"/>
    </row>
    <row r="29" spans="2:10" s="400" customFormat="1" ht="23.1" customHeight="1" x14ac:dyDescent="0.2">
      <c r="B29" s="1297" t="s">
        <v>1152</v>
      </c>
      <c r="C29" s="514">
        <v>7685.9744284400003</v>
      </c>
      <c r="D29" s="514">
        <v>12132.395542719998</v>
      </c>
      <c r="E29" s="514">
        <v>3215.8399909499999</v>
      </c>
      <c r="F29" s="514">
        <v>1977.6836863399994</v>
      </c>
      <c r="G29" s="514">
        <v>1923.9380515099997</v>
      </c>
      <c r="H29" s="514">
        <v>2627.8826194899998</v>
      </c>
      <c r="I29" s="1298" t="s">
        <v>1153</v>
      </c>
      <c r="J29" s="379"/>
    </row>
    <row r="30" spans="2:10" s="400" customFormat="1" ht="23.1" customHeight="1" x14ac:dyDescent="0.2">
      <c r="B30" s="1297" t="s">
        <v>1154</v>
      </c>
      <c r="C30" s="514">
        <v>63290.707436730008</v>
      </c>
      <c r="D30" s="514">
        <v>96944.112849119992</v>
      </c>
      <c r="E30" s="514">
        <v>103905.87906552001</v>
      </c>
      <c r="F30" s="514">
        <v>105536.66026901</v>
      </c>
      <c r="G30" s="514">
        <v>106004.98472607</v>
      </c>
      <c r="H30" s="514">
        <v>161600.17054097998</v>
      </c>
      <c r="I30" s="1298" t="s">
        <v>1155</v>
      </c>
      <c r="J30" s="379"/>
    </row>
    <row r="31" spans="2:10" s="400" customFormat="1" ht="23.1" customHeight="1" x14ac:dyDescent="0.2">
      <c r="B31" s="1297" t="s">
        <v>1156</v>
      </c>
      <c r="C31" s="514">
        <v>631713.64826459019</v>
      </c>
      <c r="D31" s="514">
        <v>902480.84995769965</v>
      </c>
      <c r="E31" s="514">
        <v>1515816.47005228</v>
      </c>
      <c r="F31" s="514">
        <v>1223933.5757957033</v>
      </c>
      <c r="G31" s="514">
        <v>1192140.9868534321</v>
      </c>
      <c r="H31" s="514">
        <v>1785903.2042064334</v>
      </c>
      <c r="I31" s="1298" t="s">
        <v>1157</v>
      </c>
      <c r="J31" s="379"/>
    </row>
    <row r="32" spans="2:10" s="400" customFormat="1" ht="23.1" customHeight="1" x14ac:dyDescent="0.2">
      <c r="B32" s="1297" t="s">
        <v>1158</v>
      </c>
      <c r="C32" s="514">
        <v>30317.301109340002</v>
      </c>
      <c r="D32" s="514">
        <v>30074.667310730001</v>
      </c>
      <c r="E32" s="514">
        <v>26327.861858700002</v>
      </c>
      <c r="F32" s="514">
        <v>56300.922729290003</v>
      </c>
      <c r="G32" s="514">
        <v>52520.665358700018</v>
      </c>
      <c r="H32" s="514">
        <v>103279.69791396002</v>
      </c>
      <c r="I32" s="1298" t="s">
        <v>1159</v>
      </c>
      <c r="J32" s="379"/>
    </row>
    <row r="33" spans="2:10" s="400" customFormat="1" ht="23.1" customHeight="1" x14ac:dyDescent="0.2">
      <c r="B33" s="1297" t="s">
        <v>1160</v>
      </c>
      <c r="C33" s="514">
        <v>156811.74106692002</v>
      </c>
      <c r="D33" s="514">
        <v>256108.7490171</v>
      </c>
      <c r="E33" s="514">
        <v>279599.00535759004</v>
      </c>
      <c r="F33" s="514">
        <v>313589.87239504996</v>
      </c>
      <c r="G33" s="514">
        <v>317797.94262877252</v>
      </c>
      <c r="H33" s="514">
        <v>601475.58503457962</v>
      </c>
      <c r="I33" s="1298" t="s">
        <v>1161</v>
      </c>
      <c r="J33" s="379"/>
    </row>
    <row r="34" spans="2:10" s="400" customFormat="1" ht="23.1" customHeight="1" x14ac:dyDescent="0.2">
      <c r="B34" s="1297" t="s">
        <v>1162</v>
      </c>
      <c r="C34" s="514">
        <v>146757.46351444334</v>
      </c>
      <c r="D34" s="514">
        <v>267535.25995998015</v>
      </c>
      <c r="E34" s="514">
        <v>361512.24438211403</v>
      </c>
      <c r="F34" s="514">
        <v>424524.20165878581</v>
      </c>
      <c r="G34" s="514">
        <v>398244.30245616997</v>
      </c>
      <c r="H34" s="514">
        <v>596567.25441661186</v>
      </c>
      <c r="I34" s="1298" t="s">
        <v>1163</v>
      </c>
      <c r="J34" s="379"/>
    </row>
    <row r="35" spans="2:10" s="400" customFormat="1" ht="23.1" customHeight="1" x14ac:dyDescent="0.2">
      <c r="B35" s="1297" t="s">
        <v>1164</v>
      </c>
      <c r="C35" s="514">
        <v>117457.54082517</v>
      </c>
      <c r="D35" s="514">
        <v>213228.74164557</v>
      </c>
      <c r="E35" s="514">
        <v>251612.98902887997</v>
      </c>
      <c r="F35" s="514">
        <v>307779.96068716986</v>
      </c>
      <c r="G35" s="514">
        <v>425936.39428916207</v>
      </c>
      <c r="H35" s="514">
        <v>398342.54249278858</v>
      </c>
      <c r="I35" s="1298" t="s">
        <v>1165</v>
      </c>
      <c r="J35" s="379"/>
    </row>
    <row r="36" spans="2:10" s="400" customFormat="1" ht="23.1" customHeight="1" x14ac:dyDescent="0.2">
      <c r="B36" s="1297" t="s">
        <v>1166</v>
      </c>
      <c r="C36" s="514">
        <v>20397.72840029667</v>
      </c>
      <c r="D36" s="514">
        <v>35308.929355490021</v>
      </c>
      <c r="E36" s="514">
        <v>29062.064315510001</v>
      </c>
      <c r="F36" s="514">
        <v>32205.653452089988</v>
      </c>
      <c r="G36" s="514">
        <v>47228.14356009</v>
      </c>
      <c r="H36" s="514">
        <v>51576.652535399953</v>
      </c>
      <c r="I36" s="1298" t="s">
        <v>1167</v>
      </c>
      <c r="J36" s="379"/>
    </row>
    <row r="37" spans="2:10" s="400" customFormat="1" ht="23.1" customHeight="1" x14ac:dyDescent="0.2">
      <c r="B37" s="1297" t="s">
        <v>1168</v>
      </c>
      <c r="C37" s="514">
        <v>0</v>
      </c>
      <c r="D37" s="514">
        <v>0</v>
      </c>
      <c r="E37" s="514">
        <v>0</v>
      </c>
      <c r="F37" s="514">
        <v>0</v>
      </c>
      <c r="G37" s="514">
        <v>0</v>
      </c>
      <c r="H37" s="514">
        <v>0</v>
      </c>
      <c r="I37" s="1298" t="s">
        <v>1169</v>
      </c>
    </row>
    <row r="38" spans="2:10" s="400" customFormat="1" ht="9.9499999999999993" customHeight="1" thickBot="1" x14ac:dyDescent="0.25">
      <c r="B38" s="1265"/>
      <c r="C38" s="1300"/>
      <c r="D38" s="1300"/>
      <c r="E38" s="1300"/>
      <c r="F38" s="1300"/>
      <c r="G38" s="1300"/>
      <c r="H38" s="1300"/>
      <c r="I38" s="1301"/>
    </row>
    <row r="39" spans="2:10" s="400" customFormat="1" ht="9.9499999999999993" customHeight="1" thickTop="1" x14ac:dyDescent="0.2">
      <c r="B39" s="511"/>
      <c r="C39" s="514"/>
      <c r="D39" s="514"/>
      <c r="E39" s="514"/>
      <c r="F39" s="514"/>
      <c r="G39" s="514"/>
      <c r="H39" s="514"/>
      <c r="I39" s="1298"/>
    </row>
    <row r="40" spans="2:10" s="1294" customFormat="1" ht="23.1" customHeight="1" x14ac:dyDescent="0.2">
      <c r="B40" s="510" t="s">
        <v>1170</v>
      </c>
      <c r="C40" s="1302"/>
      <c r="D40" s="1302"/>
      <c r="E40" s="1302"/>
      <c r="F40" s="1302"/>
      <c r="G40" s="1302"/>
      <c r="H40" s="1302"/>
      <c r="I40" s="1293" t="s">
        <v>1171</v>
      </c>
    </row>
    <row r="41" spans="2:10" s="400" customFormat="1" ht="9.9499999999999993" customHeight="1" x14ac:dyDescent="0.2">
      <c r="B41" s="1291"/>
      <c r="C41" s="1299"/>
      <c r="D41" s="1299"/>
      <c r="E41" s="1299"/>
      <c r="F41" s="1299"/>
      <c r="G41" s="1299"/>
      <c r="H41" s="1299"/>
      <c r="I41" s="1293"/>
    </row>
    <row r="42" spans="2:10" s="379" customFormat="1" ht="23.1" customHeight="1" x14ac:dyDescent="0.2">
      <c r="B42" s="1295" t="s">
        <v>1115</v>
      </c>
      <c r="C42" s="513">
        <v>556587.47353194829</v>
      </c>
      <c r="D42" s="513">
        <v>1089894.411102342</v>
      </c>
      <c r="E42" s="513">
        <v>1256568.892116071</v>
      </c>
      <c r="F42" s="513">
        <v>1047661.8465060127</v>
      </c>
      <c r="G42" s="513">
        <v>1138889.7727441257</v>
      </c>
      <c r="H42" s="513">
        <v>2308105.6256758627</v>
      </c>
      <c r="I42" s="1296" t="s">
        <v>1006</v>
      </c>
    </row>
    <row r="43" spans="2:10" s="400" customFormat="1" ht="23.1" customHeight="1" x14ac:dyDescent="0.2">
      <c r="B43" s="511" t="s">
        <v>1172</v>
      </c>
      <c r="C43" s="514">
        <v>303192.10597637971</v>
      </c>
      <c r="D43" s="514">
        <v>621429.14548292756</v>
      </c>
      <c r="E43" s="514">
        <v>587819.87397937104</v>
      </c>
      <c r="F43" s="514">
        <v>560676.1657904326</v>
      </c>
      <c r="G43" s="514">
        <v>668070.13016030705</v>
      </c>
      <c r="H43" s="514">
        <v>1504562.0321341916</v>
      </c>
      <c r="I43" s="1298" t="s">
        <v>1173</v>
      </c>
    </row>
    <row r="44" spans="2:10" s="400" customFormat="1" ht="23.1" customHeight="1" x14ac:dyDescent="0.2">
      <c r="B44" s="511" t="s">
        <v>1174</v>
      </c>
      <c r="C44" s="514">
        <v>250335.84639077034</v>
      </c>
      <c r="D44" s="514">
        <v>465384.02872028435</v>
      </c>
      <c r="E44" s="514">
        <v>666181.65336532984</v>
      </c>
      <c r="F44" s="514">
        <v>485271.51726015017</v>
      </c>
      <c r="G44" s="514">
        <v>469217.60165159858</v>
      </c>
      <c r="H44" s="514">
        <v>785892.85364816803</v>
      </c>
      <c r="I44" s="1303" t="s">
        <v>1175</v>
      </c>
    </row>
    <row r="45" spans="2:10" s="400" customFormat="1" ht="23.1" customHeight="1" x14ac:dyDescent="0.2">
      <c r="B45" s="511" t="s">
        <v>1176</v>
      </c>
      <c r="C45" s="514">
        <v>3059.5211647982514</v>
      </c>
      <c r="D45" s="514">
        <v>3081.2368991299986</v>
      </c>
      <c r="E45" s="514">
        <v>2567.3647713700002</v>
      </c>
      <c r="F45" s="514">
        <v>1714.1634554300001</v>
      </c>
      <c r="G45" s="514">
        <v>1602.040932219903</v>
      </c>
      <c r="H45" s="514">
        <v>17650.739893503036</v>
      </c>
      <c r="I45" s="1298" t="s">
        <v>1177</v>
      </c>
    </row>
    <row r="46" spans="2:10" s="400" customFormat="1" ht="9.9499999999999993" customHeight="1" x14ac:dyDescent="0.2">
      <c r="B46" s="1291"/>
      <c r="C46" s="1299"/>
      <c r="D46" s="1299"/>
      <c r="E46" s="1299"/>
      <c r="F46" s="1299"/>
      <c r="G46" s="1299"/>
      <c r="H46" s="1299"/>
      <c r="I46" s="1293"/>
    </row>
    <row r="47" spans="2:10" s="379" customFormat="1" ht="23.1" customHeight="1" x14ac:dyDescent="0.2">
      <c r="B47" s="1295" t="s">
        <v>1112</v>
      </c>
      <c r="C47" s="513">
        <v>1497339.569655857</v>
      </c>
      <c r="D47" s="513">
        <v>2238472.3511169632</v>
      </c>
      <c r="E47" s="513">
        <v>3019922.2033151342</v>
      </c>
      <c r="F47" s="513">
        <v>3007769.4739273502</v>
      </c>
      <c r="G47" s="513">
        <v>2982669.3583569094</v>
      </c>
      <c r="H47" s="513">
        <v>4622917.5364053939</v>
      </c>
      <c r="I47" s="1296" t="s">
        <v>1008</v>
      </c>
    </row>
    <row r="48" spans="2:10" s="400" customFormat="1" ht="23.1" customHeight="1" x14ac:dyDescent="0.2">
      <c r="B48" s="511" t="s">
        <v>1172</v>
      </c>
      <c r="C48" s="514">
        <v>186311.58108062073</v>
      </c>
      <c r="D48" s="514">
        <v>245504.15553241034</v>
      </c>
      <c r="E48" s="514">
        <v>266690.42729066679</v>
      </c>
      <c r="F48" s="514">
        <v>297748.36937112996</v>
      </c>
      <c r="G48" s="514">
        <v>334450.90160213015</v>
      </c>
      <c r="H48" s="514">
        <v>645100.8582175097</v>
      </c>
      <c r="I48" s="1298" t="s">
        <v>1173</v>
      </c>
    </row>
    <row r="49" spans="2:9" s="400" customFormat="1" ht="23.1" customHeight="1" x14ac:dyDescent="0.2">
      <c r="B49" s="511" t="s">
        <v>1174</v>
      </c>
      <c r="C49" s="514">
        <v>1184231</v>
      </c>
      <c r="D49" s="514">
        <v>1780365.6363879927</v>
      </c>
      <c r="E49" s="514">
        <v>2481718.5827897275</v>
      </c>
      <c r="F49" s="514">
        <v>2380822</v>
      </c>
      <c r="G49" s="514">
        <v>2209218.2557126475</v>
      </c>
      <c r="H49" s="514">
        <v>3557291.5922134146</v>
      </c>
      <c r="I49" s="1303" t="s">
        <v>1175</v>
      </c>
    </row>
    <row r="50" spans="2:9" s="400" customFormat="1" ht="23.1" customHeight="1" x14ac:dyDescent="0.2">
      <c r="B50" s="511" t="s">
        <v>1176</v>
      </c>
      <c r="C50" s="514">
        <v>126796.98857523641</v>
      </c>
      <c r="D50" s="514">
        <v>212602.55919656</v>
      </c>
      <c r="E50" s="514">
        <v>271513.19323474006</v>
      </c>
      <c r="F50" s="514">
        <v>329199.10455622029</v>
      </c>
      <c r="G50" s="514">
        <v>439000.2010421321</v>
      </c>
      <c r="H50" s="514">
        <v>420525.08597447007</v>
      </c>
      <c r="I50" s="1298" t="s">
        <v>1177</v>
      </c>
    </row>
    <row r="51" spans="2:9" s="400" customFormat="1" ht="9.9499999999999993" customHeight="1" thickBot="1" x14ac:dyDescent="0.25">
      <c r="B51" s="1265"/>
      <c r="C51" s="1300"/>
      <c r="D51" s="1300"/>
      <c r="E51" s="1300"/>
      <c r="F51" s="1300"/>
      <c r="G51" s="1300"/>
      <c r="H51" s="1300"/>
      <c r="I51" s="1301"/>
    </row>
    <row r="52" spans="2:9" s="400" customFormat="1" ht="9.9499999999999993" customHeight="1" thickTop="1" x14ac:dyDescent="0.2">
      <c r="B52" s="511"/>
      <c r="C52" s="514"/>
      <c r="D52" s="514"/>
      <c r="E52" s="514"/>
      <c r="F52" s="514"/>
      <c r="G52" s="514"/>
      <c r="H52" s="514"/>
      <c r="I52" s="1298"/>
    </row>
    <row r="53" spans="2:9" s="1294" customFormat="1" ht="23.1" customHeight="1" x14ac:dyDescent="0.2">
      <c r="B53" s="510" t="s">
        <v>1178</v>
      </c>
      <c r="C53" s="1302"/>
      <c r="D53" s="1302"/>
      <c r="E53" s="1302"/>
      <c r="F53" s="1302"/>
      <c r="G53" s="1302"/>
      <c r="H53" s="1302"/>
      <c r="I53" s="1293" t="s">
        <v>1179</v>
      </c>
    </row>
    <row r="54" spans="2:9" s="400" customFormat="1" ht="9.9499999999999993" customHeight="1" x14ac:dyDescent="0.2">
      <c r="B54" s="1291"/>
      <c r="C54" s="1299"/>
      <c r="D54" s="1299"/>
      <c r="E54" s="1299"/>
      <c r="F54" s="1299"/>
      <c r="G54" s="1299"/>
      <c r="H54" s="1299"/>
      <c r="I54" s="1293"/>
    </row>
    <row r="55" spans="2:9" s="379" customFormat="1" ht="23.1" customHeight="1" x14ac:dyDescent="0.2">
      <c r="B55" s="1295" t="s">
        <v>1115</v>
      </c>
      <c r="C55" s="513">
        <v>556587.47353194794</v>
      </c>
      <c r="D55" s="513">
        <v>1089894.4111023508</v>
      </c>
      <c r="E55" s="513">
        <v>1256568.8921160821</v>
      </c>
      <c r="F55" s="513">
        <v>1047661.8465060112</v>
      </c>
      <c r="G55" s="513">
        <v>1138889.7727441248</v>
      </c>
      <c r="H55" s="513">
        <v>2308105.6256758654</v>
      </c>
      <c r="I55" s="1296" t="s">
        <v>1006</v>
      </c>
    </row>
    <row r="56" spans="2:9" s="400" customFormat="1" ht="23.1" customHeight="1" x14ac:dyDescent="0.2">
      <c r="B56" s="511" t="s">
        <v>1180</v>
      </c>
      <c r="C56" s="514">
        <v>320145.21456385037</v>
      </c>
      <c r="D56" s="514">
        <v>494039.48541563429</v>
      </c>
      <c r="E56" s="514">
        <v>702001.44233583473</v>
      </c>
      <c r="F56" s="514">
        <v>487825.89649849071</v>
      </c>
      <c r="G56" s="514">
        <v>545418.0323983233</v>
      </c>
      <c r="H56" s="514">
        <v>954918.041932764</v>
      </c>
      <c r="I56" s="1298" t="s">
        <v>1181</v>
      </c>
    </row>
    <row r="57" spans="2:9" s="400" customFormat="1" ht="23.1" customHeight="1" x14ac:dyDescent="0.2">
      <c r="B57" s="1304" t="s">
        <v>1182</v>
      </c>
      <c r="C57" s="514">
        <v>142033.42193665015</v>
      </c>
      <c r="D57" s="514">
        <v>319746.87226364535</v>
      </c>
      <c r="E57" s="514">
        <v>343319.9285357258</v>
      </c>
      <c r="F57" s="514">
        <v>321159.8399049805</v>
      </c>
      <c r="G57" s="514">
        <v>396073.86766401841</v>
      </c>
      <c r="H57" s="514">
        <v>956072.15632626892</v>
      </c>
      <c r="I57" s="1298" t="s">
        <v>1183</v>
      </c>
    </row>
    <row r="58" spans="2:9" s="400" customFormat="1" ht="23.1" customHeight="1" x14ac:dyDescent="0.2">
      <c r="B58" s="511" t="s">
        <v>1184</v>
      </c>
      <c r="C58" s="514">
        <v>94408.837031447489</v>
      </c>
      <c r="D58" s="514">
        <v>276108.05342307116</v>
      </c>
      <c r="E58" s="514">
        <v>211247.52124452169</v>
      </c>
      <c r="F58" s="514">
        <v>238676.11010254</v>
      </c>
      <c r="G58" s="514">
        <v>197397.87268178293</v>
      </c>
      <c r="H58" s="514">
        <v>397115.42741683271</v>
      </c>
      <c r="I58" s="1298" t="s">
        <v>1185</v>
      </c>
    </row>
    <row r="59" spans="2:9" s="400" customFormat="1" ht="9.9499999999999993" customHeight="1" x14ac:dyDescent="0.2">
      <c r="B59" s="1291"/>
      <c r="C59" s="1299"/>
      <c r="D59" s="1299"/>
      <c r="E59" s="1299"/>
      <c r="F59" s="1299"/>
      <c r="G59" s="1299"/>
      <c r="H59" s="1299"/>
      <c r="I59" s="1293"/>
    </row>
    <row r="60" spans="2:9" s="379" customFormat="1" ht="23.1" customHeight="1" x14ac:dyDescent="0.2">
      <c r="B60" s="1295" t="s">
        <v>1112</v>
      </c>
      <c r="C60" s="513">
        <v>1497340.4330493999</v>
      </c>
      <c r="D60" s="513">
        <v>2238472.3511169604</v>
      </c>
      <c r="E60" s="513">
        <v>3019921.7932136678</v>
      </c>
      <c r="F60" s="513">
        <v>3007769.1608763533</v>
      </c>
      <c r="G60" s="513">
        <v>2982669.3583569089</v>
      </c>
      <c r="H60" s="513">
        <v>4622917.536405392</v>
      </c>
      <c r="I60" s="1296" t="s">
        <v>1008</v>
      </c>
    </row>
    <row r="61" spans="2:9" s="400" customFormat="1" ht="23.1" customHeight="1" x14ac:dyDescent="0.2">
      <c r="B61" s="511" t="s">
        <v>1180</v>
      </c>
      <c r="C61" s="514">
        <v>622062.78444591013</v>
      </c>
      <c r="D61" s="514">
        <v>850644.82880086987</v>
      </c>
      <c r="E61" s="514">
        <v>1041347.54076572</v>
      </c>
      <c r="F61" s="514">
        <v>1099519.01985537</v>
      </c>
      <c r="G61" s="514">
        <v>978528.54270035017</v>
      </c>
      <c r="H61" s="514">
        <v>1736701.5339400142</v>
      </c>
      <c r="I61" s="1298" t="s">
        <v>1181</v>
      </c>
    </row>
    <row r="62" spans="2:9" s="400" customFormat="1" ht="23.1" customHeight="1" x14ac:dyDescent="0.2">
      <c r="B62" s="1304" t="s">
        <v>1182</v>
      </c>
      <c r="C62" s="514">
        <v>485046.12910804659</v>
      </c>
      <c r="D62" s="514">
        <v>771291.27795192064</v>
      </c>
      <c r="E62" s="514">
        <v>1284452.3999999999</v>
      </c>
      <c r="F62" s="514">
        <v>1112079.1410209832</v>
      </c>
      <c r="G62" s="514">
        <v>1215003.254428532</v>
      </c>
      <c r="H62" s="514">
        <v>1576260.8496297987</v>
      </c>
      <c r="I62" s="1298" t="s">
        <v>1183</v>
      </c>
    </row>
    <row r="63" spans="2:9" s="400" customFormat="1" ht="23.1" customHeight="1" x14ac:dyDescent="0.2">
      <c r="B63" s="511" t="s">
        <v>1184</v>
      </c>
      <c r="C63" s="514">
        <v>390231.51949544315</v>
      </c>
      <c r="D63" s="514">
        <v>616536.24436417001</v>
      </c>
      <c r="E63" s="514">
        <v>694121.85244794795</v>
      </c>
      <c r="F63" s="514">
        <v>796171</v>
      </c>
      <c r="G63" s="514">
        <v>789137.56122802664</v>
      </c>
      <c r="H63" s="514">
        <v>1309955.1528355794</v>
      </c>
      <c r="I63" s="1298" t="s">
        <v>1185</v>
      </c>
    </row>
    <row r="64" spans="2:9" s="400" customFormat="1" ht="9.9499999999999993" customHeight="1" thickBot="1" x14ac:dyDescent="0.25">
      <c r="B64" s="1265"/>
      <c r="C64" s="1300"/>
      <c r="D64" s="1300"/>
      <c r="E64" s="1300"/>
      <c r="F64" s="1300"/>
      <c r="G64" s="1300"/>
      <c r="H64" s="1300"/>
      <c r="I64" s="1301"/>
    </row>
    <row r="65" spans="2:9" s="400" customFormat="1" ht="9.9499999999999993" customHeight="1" thickTop="1" x14ac:dyDescent="0.2">
      <c r="B65" s="511"/>
      <c r="C65" s="514"/>
      <c r="D65" s="514"/>
      <c r="E65" s="514"/>
      <c r="F65" s="514"/>
      <c r="G65" s="514"/>
      <c r="H65" s="514"/>
      <c r="I65" s="1298"/>
    </row>
    <row r="66" spans="2:9" s="1294" customFormat="1" ht="23.1" customHeight="1" x14ac:dyDescent="0.2">
      <c r="B66" s="510" t="s">
        <v>1186</v>
      </c>
      <c r="C66" s="1302"/>
      <c r="D66" s="1302"/>
      <c r="E66" s="1302"/>
      <c r="F66" s="1302"/>
      <c r="G66" s="1302"/>
      <c r="H66" s="1302"/>
      <c r="I66" s="1293" t="s">
        <v>1187</v>
      </c>
    </row>
    <row r="67" spans="2:9" s="400" customFormat="1" ht="9.9499999999999993" customHeight="1" x14ac:dyDescent="0.2">
      <c r="B67" s="1291"/>
      <c r="C67" s="1299"/>
      <c r="D67" s="1299"/>
      <c r="E67" s="1299"/>
      <c r="F67" s="1299"/>
      <c r="G67" s="1299"/>
      <c r="H67" s="1299"/>
      <c r="I67" s="1293"/>
    </row>
    <row r="68" spans="2:9" s="379" customFormat="1" ht="23.1" customHeight="1" x14ac:dyDescent="0.2">
      <c r="B68" s="1295" t="s">
        <v>1115</v>
      </c>
      <c r="C68" s="513">
        <v>556587.47353194794</v>
      </c>
      <c r="D68" s="513">
        <v>1089894.4111023506</v>
      </c>
      <c r="E68" s="513">
        <v>1256568.8921160821</v>
      </c>
      <c r="F68" s="513">
        <v>1047661.8465060112</v>
      </c>
      <c r="G68" s="513">
        <v>1138889.7727441255</v>
      </c>
      <c r="H68" s="513">
        <v>2308105.6256689699</v>
      </c>
      <c r="I68" s="1296" t="s">
        <v>1006</v>
      </c>
    </row>
    <row r="69" spans="2:9" s="400" customFormat="1" ht="23.1" customHeight="1" x14ac:dyDescent="0.2">
      <c r="B69" s="511" t="s">
        <v>1188</v>
      </c>
      <c r="C69" s="514">
        <v>55628.71049650239</v>
      </c>
      <c r="D69" s="514">
        <v>15267.365692013182</v>
      </c>
      <c r="E69" s="514">
        <v>58365.688479677723</v>
      </c>
      <c r="F69" s="514">
        <v>19234.58370947</v>
      </c>
      <c r="G69" s="514">
        <v>58656.141127430281</v>
      </c>
      <c r="H69" s="514">
        <v>34428.878335217807</v>
      </c>
      <c r="I69" s="1298" t="s">
        <v>45</v>
      </c>
    </row>
    <row r="70" spans="2:9" s="400" customFormat="1" ht="23.1" customHeight="1" x14ac:dyDescent="0.2">
      <c r="B70" s="511" t="s">
        <v>1054</v>
      </c>
      <c r="C70" s="514">
        <v>500958.76303544559</v>
      </c>
      <c r="D70" s="514">
        <v>1074627.0454103374</v>
      </c>
      <c r="E70" s="514">
        <v>1198203.2036364044</v>
      </c>
      <c r="F70" s="514">
        <v>1028427.2627965412</v>
      </c>
      <c r="G70" s="514">
        <v>1080233.6316166951</v>
      </c>
      <c r="H70" s="514">
        <v>2273676.747333752</v>
      </c>
      <c r="I70" s="1298" t="s">
        <v>61</v>
      </c>
    </row>
    <row r="71" spans="2:9" s="400" customFormat="1" ht="9.9499999999999993" customHeight="1" x14ac:dyDescent="0.2">
      <c r="B71" s="1291"/>
      <c r="C71" s="1299"/>
      <c r="D71" s="1299"/>
      <c r="E71" s="1299"/>
      <c r="F71" s="1299"/>
      <c r="G71" s="1299"/>
      <c r="H71" s="1299"/>
      <c r="I71" s="1293"/>
    </row>
    <row r="72" spans="2:9" s="379" customFormat="1" ht="24" customHeight="1" x14ac:dyDescent="0.2">
      <c r="B72" s="1295" t="s">
        <v>1112</v>
      </c>
      <c r="C72" s="513">
        <v>1497340.4330493994</v>
      </c>
      <c r="D72" s="513">
        <v>2238472.3511169599</v>
      </c>
      <c r="E72" s="513">
        <v>3019921.5550832562</v>
      </c>
      <c r="F72" s="513">
        <v>3007768.6355712973</v>
      </c>
      <c r="G72" s="513">
        <v>2982669.3583569098</v>
      </c>
      <c r="H72" s="513">
        <v>4622917.5363969244</v>
      </c>
      <c r="I72" s="1296" t="s">
        <v>1008</v>
      </c>
    </row>
    <row r="73" spans="2:9" s="400" customFormat="1" ht="23.1" customHeight="1" x14ac:dyDescent="0.2">
      <c r="B73" s="511" t="s">
        <v>1188</v>
      </c>
      <c r="C73" s="514">
        <v>782707.77597543993</v>
      </c>
      <c r="D73" s="514">
        <v>1095341.8901578002</v>
      </c>
      <c r="E73" s="514">
        <v>1546918</v>
      </c>
      <c r="F73" s="514">
        <v>1460683.7093963125</v>
      </c>
      <c r="G73" s="514">
        <v>1378675.426715414</v>
      </c>
      <c r="H73" s="514">
        <v>2043349.3088270642</v>
      </c>
      <c r="I73" s="1298" t="s">
        <v>45</v>
      </c>
    </row>
    <row r="74" spans="2:9" s="400" customFormat="1" ht="23.1" customHeight="1" x14ac:dyDescent="0.2">
      <c r="B74" s="511" t="s">
        <v>1054</v>
      </c>
      <c r="C74" s="514">
        <v>714632.65707395959</v>
      </c>
      <c r="D74" s="514">
        <v>1143130.46095916</v>
      </c>
      <c r="E74" s="514">
        <v>1473003.5550832564</v>
      </c>
      <c r="F74" s="514">
        <v>1547084.926174985</v>
      </c>
      <c r="G74" s="514">
        <v>1603993.9316414956</v>
      </c>
      <c r="H74" s="514">
        <v>2579568.2275698604</v>
      </c>
      <c r="I74" s="1298" t="s">
        <v>61</v>
      </c>
    </row>
    <row r="75" spans="2:9" s="219" customFormat="1" ht="15" customHeight="1" thickBot="1" x14ac:dyDescent="0.75">
      <c r="B75" s="1305"/>
      <c r="C75" s="1306"/>
      <c r="D75" s="1306"/>
      <c r="E75" s="1306"/>
      <c r="F75" s="1306"/>
      <c r="G75" s="1306"/>
      <c r="H75" s="1306"/>
      <c r="I75" s="1307"/>
    </row>
    <row r="76" spans="2:9" ht="9" customHeight="1" thickTop="1" x14ac:dyDescent="0.5">
      <c r="B76" s="1308"/>
      <c r="C76" s="1309"/>
      <c r="D76" s="1309"/>
      <c r="E76" s="1309"/>
      <c r="F76" s="1309"/>
      <c r="G76" s="1309"/>
      <c r="H76" s="1309"/>
      <c r="I76" s="1310"/>
    </row>
    <row r="77" spans="2:9" s="38" customFormat="1" ht="18.75" customHeight="1" x14ac:dyDescent="0.5">
      <c r="B77" s="1134" t="s">
        <v>1189</v>
      </c>
      <c r="I77" s="1134" t="s">
        <v>1147</v>
      </c>
    </row>
  </sheetData>
  <mergeCells count="10">
    <mergeCell ref="B3:I3"/>
    <mergeCell ref="B5:I5"/>
    <mergeCell ref="B9:B11"/>
    <mergeCell ref="C9:C11"/>
    <mergeCell ref="D9:D11"/>
    <mergeCell ref="E9:E11"/>
    <mergeCell ref="F9:F11"/>
    <mergeCell ref="G9:G11"/>
    <mergeCell ref="H9:H11"/>
    <mergeCell ref="I9:I11"/>
  </mergeCells>
  <printOptions horizontalCentered="1"/>
  <pageMargins left="0.196850393700787" right="0.196850393700787" top="0.59055118110236204" bottom="0.59055118110236204" header="0.511811023622047" footer="0.511811023622047"/>
  <pageSetup paperSize="9" scale="50" orientation="portrait" r:id="rId1"/>
  <headerFooter alignWithMargins="0">
    <oddFooter>&amp;C&amp;"Times New Roman,Regular"&amp;20- 43 -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80"/>
  <sheetViews>
    <sheetView rightToLeft="1" view="pageBreakPreview" zoomScale="50" zoomScaleSheetLayoutView="50" workbookViewId="0"/>
  </sheetViews>
  <sheetFormatPr defaultRowHeight="15" x14ac:dyDescent="0.35"/>
  <cols>
    <col min="1" max="1" width="9.140625" style="39"/>
    <col min="2" max="2" width="64.42578125" style="39" customWidth="1"/>
    <col min="3" max="8" width="14.7109375" style="39" customWidth="1"/>
    <col min="9" max="9" width="71.42578125" style="39" customWidth="1"/>
    <col min="10" max="16384" width="9.140625" style="39"/>
  </cols>
  <sheetData>
    <row r="1" spans="2:23" s="42" customFormat="1" ht="19.5" customHeight="1" x14ac:dyDescent="0.65">
      <c r="C1" s="43"/>
      <c r="D1" s="43"/>
      <c r="E1" s="43"/>
      <c r="F1" s="43"/>
      <c r="G1" s="43"/>
      <c r="H1" s="43"/>
      <c r="I1" s="43"/>
      <c r="J1" s="43"/>
      <c r="K1" s="43"/>
      <c r="L1" s="43"/>
      <c r="M1" s="43"/>
      <c r="N1" s="43"/>
      <c r="O1" s="43"/>
      <c r="P1" s="43"/>
      <c r="Q1" s="43"/>
      <c r="R1" s="43"/>
      <c r="S1" s="43"/>
      <c r="T1" s="43"/>
      <c r="U1" s="43"/>
      <c r="V1" s="43"/>
      <c r="W1" s="43"/>
    </row>
    <row r="2" spans="2:23" s="42" customFormat="1" ht="19.5" customHeight="1" x14ac:dyDescent="0.65">
      <c r="B2" s="43"/>
      <c r="C2" s="43"/>
      <c r="D2" s="43"/>
      <c r="E2" s="43"/>
      <c r="F2" s="43"/>
      <c r="G2" s="43"/>
      <c r="H2" s="43"/>
      <c r="I2" s="43"/>
      <c r="J2" s="43"/>
      <c r="K2" s="43"/>
      <c r="L2" s="43"/>
      <c r="M2" s="43"/>
      <c r="N2" s="43"/>
      <c r="O2" s="43"/>
      <c r="P2" s="43"/>
      <c r="Q2" s="43"/>
      <c r="R2" s="43"/>
      <c r="S2" s="43"/>
      <c r="T2" s="43"/>
      <c r="U2" s="43"/>
      <c r="V2" s="43"/>
    </row>
    <row r="3" spans="2:23" ht="36.75" x14ac:dyDescent="0.85">
      <c r="B3" s="1639" t="s">
        <v>1805</v>
      </c>
      <c r="C3" s="1830"/>
      <c r="D3" s="1830"/>
      <c r="E3" s="1830"/>
      <c r="F3" s="1830"/>
      <c r="G3" s="1830"/>
      <c r="H3" s="1830"/>
      <c r="I3" s="1830"/>
    </row>
    <row r="4" spans="2:23" s="5" customFormat="1" ht="12.75" customHeight="1" x14ac:dyDescent="0.85">
      <c r="B4" s="1086"/>
      <c r="C4" s="1086"/>
      <c r="D4" s="1086"/>
      <c r="E4" s="1086"/>
      <c r="F4" s="1086"/>
      <c r="G4" s="1086"/>
      <c r="H4" s="1086"/>
      <c r="I4" s="1086"/>
      <c r="J4" s="2"/>
    </row>
    <row r="5" spans="2:23" ht="36.75" x14ac:dyDescent="0.85">
      <c r="B5" s="1639" t="s">
        <v>1806</v>
      </c>
      <c r="C5" s="1830"/>
      <c r="D5" s="1830"/>
      <c r="E5" s="1830"/>
      <c r="F5" s="1830"/>
      <c r="G5" s="1830"/>
      <c r="H5" s="1830"/>
      <c r="I5" s="1830"/>
    </row>
    <row r="6" spans="2:23" ht="20.25" customHeight="1" x14ac:dyDescent="0.65">
      <c r="B6" s="43"/>
      <c r="C6" s="43"/>
      <c r="D6" s="43"/>
      <c r="E6" s="43"/>
      <c r="F6" s="43"/>
      <c r="G6" s="43"/>
      <c r="H6" s="43"/>
      <c r="I6" s="43"/>
      <c r="J6" s="43"/>
      <c r="K6" s="43"/>
      <c r="L6" s="43"/>
      <c r="M6" s="43"/>
      <c r="N6" s="43"/>
      <c r="O6" s="43"/>
      <c r="P6" s="43"/>
      <c r="Q6" s="43"/>
      <c r="R6" s="43"/>
      <c r="S6" s="43"/>
      <c r="T6" s="43"/>
      <c r="U6" s="43"/>
      <c r="V6" s="43"/>
    </row>
    <row r="7" spans="2:23" ht="15.75" customHeight="1" x14ac:dyDescent="0.5">
      <c r="B7" s="1311"/>
      <c r="C7" s="1312"/>
      <c r="D7" s="1312"/>
      <c r="E7" s="1312"/>
      <c r="F7" s="1312"/>
      <c r="G7" s="1312"/>
      <c r="H7" s="1312"/>
      <c r="I7" s="1160"/>
    </row>
    <row r="8" spans="2:23" ht="20.25" customHeight="1" thickBot="1" x14ac:dyDescent="0.7">
      <c r="B8" s="43"/>
      <c r="C8" s="43"/>
      <c r="D8" s="43"/>
      <c r="E8" s="43"/>
      <c r="F8" s="43"/>
      <c r="G8" s="43"/>
      <c r="H8" s="43"/>
      <c r="I8" s="43"/>
      <c r="J8" s="43"/>
      <c r="K8" s="43"/>
      <c r="L8" s="43"/>
      <c r="M8" s="43"/>
      <c r="N8" s="43"/>
      <c r="O8" s="43"/>
      <c r="P8" s="43"/>
      <c r="Q8" s="43"/>
      <c r="R8" s="43"/>
      <c r="S8" s="43"/>
      <c r="T8" s="43"/>
      <c r="U8" s="43"/>
      <c r="V8" s="43"/>
    </row>
    <row r="9" spans="2:23" s="20" customFormat="1" ht="24.95" customHeight="1" thickTop="1" x14ac:dyDescent="0.65">
      <c r="B9" s="1851" t="s">
        <v>212</v>
      </c>
      <c r="C9" s="1824">
        <v>2015</v>
      </c>
      <c r="D9" s="1824">
        <v>2016</v>
      </c>
      <c r="E9" s="1824">
        <v>2017</v>
      </c>
      <c r="F9" s="1824">
        <v>2018</v>
      </c>
      <c r="G9" s="1824">
        <v>2019</v>
      </c>
      <c r="H9" s="1824">
        <v>2020</v>
      </c>
      <c r="I9" s="1854" t="s">
        <v>211</v>
      </c>
      <c r="J9" s="1313"/>
      <c r="N9" s="1314"/>
    </row>
    <row r="10" spans="2:23" s="20" customFormat="1" ht="24.95" customHeight="1" x14ac:dyDescent="0.65">
      <c r="B10" s="1852"/>
      <c r="C10" s="1825"/>
      <c r="D10" s="1825"/>
      <c r="E10" s="1825"/>
      <c r="F10" s="1825"/>
      <c r="G10" s="1825"/>
      <c r="H10" s="1825"/>
      <c r="I10" s="1855"/>
      <c r="J10" s="1315"/>
    </row>
    <row r="11" spans="2:23" s="20" customFormat="1" ht="24.95" customHeight="1" x14ac:dyDescent="0.65">
      <c r="B11" s="1853"/>
      <c r="C11" s="1826"/>
      <c r="D11" s="1826"/>
      <c r="E11" s="1826"/>
      <c r="F11" s="1826"/>
      <c r="G11" s="1826"/>
      <c r="H11" s="1826"/>
      <c r="I11" s="1856"/>
      <c r="J11" s="1315"/>
    </row>
    <row r="12" spans="2:23" s="49" customFormat="1" ht="15" customHeight="1" x14ac:dyDescent="0.7">
      <c r="B12" s="1316"/>
      <c r="C12" s="1317"/>
      <c r="D12" s="1317"/>
      <c r="E12" s="1317"/>
      <c r="F12" s="1317"/>
      <c r="G12" s="1317"/>
      <c r="H12" s="1317"/>
      <c r="I12" s="1318"/>
    </row>
    <row r="13" spans="2:23" s="1321" customFormat="1" ht="23.1" customHeight="1" x14ac:dyDescent="0.2">
      <c r="B13" s="510" t="s">
        <v>1110</v>
      </c>
      <c r="C13" s="1319"/>
      <c r="D13" s="1319"/>
      <c r="E13" s="1319"/>
      <c r="F13" s="1319"/>
      <c r="G13" s="1320"/>
      <c r="H13" s="1319"/>
      <c r="I13" s="1293" t="s">
        <v>1111</v>
      </c>
    </row>
    <row r="14" spans="2:23" s="1324" customFormat="1" ht="9.9499999999999993" customHeight="1" x14ac:dyDescent="0.2">
      <c r="B14" s="402"/>
      <c r="C14" s="1322"/>
      <c r="D14" s="1322"/>
      <c r="E14" s="1322"/>
      <c r="F14" s="1322"/>
      <c r="G14" s="1323"/>
      <c r="H14" s="1322"/>
      <c r="I14" s="1298"/>
    </row>
    <row r="15" spans="2:23" s="1324" customFormat="1" ht="23.1" customHeight="1" x14ac:dyDescent="0.2">
      <c r="B15" s="401" t="s">
        <v>1190</v>
      </c>
      <c r="C15" s="1325">
        <v>237441.53364503858</v>
      </c>
      <c r="D15" s="1325">
        <v>469409.19747805176</v>
      </c>
      <c r="E15" s="1325">
        <v>420878.4440449411</v>
      </c>
      <c r="F15" s="1325">
        <v>396366.20154697215</v>
      </c>
      <c r="G15" s="1170">
        <v>438365.10864352522</v>
      </c>
      <c r="H15" s="1325">
        <v>997716.09345510148</v>
      </c>
      <c r="I15" s="1296" t="s">
        <v>1191</v>
      </c>
    </row>
    <row r="16" spans="2:23" s="1324" customFormat="1" ht="23.1" customHeight="1" x14ac:dyDescent="0.2">
      <c r="B16" s="402" t="s">
        <v>1192</v>
      </c>
      <c r="C16" s="1326">
        <v>188245.5361823077</v>
      </c>
      <c r="D16" s="1326">
        <v>325318.32088904927</v>
      </c>
      <c r="E16" s="1326">
        <v>306189.66871202702</v>
      </c>
      <c r="F16" s="1326">
        <v>262125.26553975069</v>
      </c>
      <c r="G16" s="1171">
        <v>290500.97156462393</v>
      </c>
      <c r="H16" s="1326">
        <v>718748.40642194508</v>
      </c>
      <c r="I16" s="1298" t="s">
        <v>1181</v>
      </c>
    </row>
    <row r="17" spans="2:9" s="1324" customFormat="1" ht="23.1" customHeight="1" x14ac:dyDescent="0.2">
      <c r="B17" s="689" t="s">
        <v>1193</v>
      </c>
      <c r="C17" s="1326">
        <v>14544.349948881765</v>
      </c>
      <c r="D17" s="1326">
        <v>8111.8985306469795</v>
      </c>
      <c r="E17" s="1326">
        <v>9597.5945096428823</v>
      </c>
      <c r="F17" s="1326">
        <v>5759.1514865899999</v>
      </c>
      <c r="G17" s="1171">
        <v>3038.6993133513465</v>
      </c>
      <c r="H17" s="1326">
        <v>77110.996975603135</v>
      </c>
      <c r="I17" s="1327" t="s">
        <v>187</v>
      </c>
    </row>
    <row r="18" spans="2:9" s="1324" customFormat="1" ht="23.1" customHeight="1" x14ac:dyDescent="0.2">
      <c r="B18" s="689" t="s">
        <v>1194</v>
      </c>
      <c r="C18" s="1326">
        <v>173701.18623342592</v>
      </c>
      <c r="D18" s="1326">
        <v>317206.42235840228</v>
      </c>
      <c r="E18" s="1326">
        <v>296592.07420238416</v>
      </c>
      <c r="F18" s="1326">
        <v>256366.11405316068</v>
      </c>
      <c r="G18" s="1171">
        <v>287462.27225127257</v>
      </c>
      <c r="H18" s="1326">
        <v>641637.40944634192</v>
      </c>
      <c r="I18" s="1327" t="s">
        <v>1195</v>
      </c>
    </row>
    <row r="19" spans="2:9" s="1324" customFormat="1" ht="23.1" customHeight="1" x14ac:dyDescent="0.2">
      <c r="B19" s="402" t="s">
        <v>1196</v>
      </c>
      <c r="C19" s="1326">
        <v>49195.997462730877</v>
      </c>
      <c r="D19" s="1326">
        <v>144090.87658900247</v>
      </c>
      <c r="E19" s="1326">
        <v>114688.77533291405</v>
      </c>
      <c r="F19" s="1326">
        <v>134240.93600722143</v>
      </c>
      <c r="G19" s="1171">
        <v>147864.13707890129</v>
      </c>
      <c r="H19" s="1326">
        <v>278967.6870331564</v>
      </c>
      <c r="I19" s="1298" t="s">
        <v>1197</v>
      </c>
    </row>
    <row r="20" spans="2:9" s="1324" customFormat="1" ht="23.1" customHeight="1" x14ac:dyDescent="0.2">
      <c r="B20" s="689" t="s">
        <v>1193</v>
      </c>
      <c r="C20" s="1326">
        <v>1096.6051206796283</v>
      </c>
      <c r="D20" s="1326">
        <v>2410.3094955084111</v>
      </c>
      <c r="E20" s="1326">
        <v>3022.1817877548028</v>
      </c>
      <c r="F20" s="1326">
        <v>2310.4859882300007</v>
      </c>
      <c r="G20" s="1171">
        <v>1463.8071304248826</v>
      </c>
      <c r="H20" s="1326">
        <v>5971.7176105110075</v>
      </c>
      <c r="I20" s="1327" t="s">
        <v>187</v>
      </c>
    </row>
    <row r="21" spans="2:9" s="1324" customFormat="1" ht="23.1" customHeight="1" x14ac:dyDescent="0.2">
      <c r="B21" s="689" t="s">
        <v>1194</v>
      </c>
      <c r="C21" s="1326">
        <v>48099.392342051251</v>
      </c>
      <c r="D21" s="1326">
        <v>141680.56709349406</v>
      </c>
      <c r="E21" s="1326">
        <v>111666.59354515925</v>
      </c>
      <c r="F21" s="1326">
        <v>131930.45001899143</v>
      </c>
      <c r="G21" s="1171">
        <v>146400.3299484764</v>
      </c>
      <c r="H21" s="1326">
        <v>272995.9694226454</v>
      </c>
      <c r="I21" s="1327" t="s">
        <v>1195</v>
      </c>
    </row>
    <row r="22" spans="2:9" s="1324" customFormat="1" ht="9.9499999999999993" customHeight="1" x14ac:dyDescent="0.2">
      <c r="B22" s="402"/>
      <c r="C22" s="1328"/>
      <c r="D22" s="1328"/>
      <c r="E22" s="1328"/>
      <c r="F22" s="1328"/>
      <c r="G22" s="1329"/>
      <c r="H22" s="1328"/>
      <c r="I22" s="1298"/>
    </row>
    <row r="23" spans="2:9" s="1324" customFormat="1" ht="23.1" customHeight="1" x14ac:dyDescent="0.2">
      <c r="B23" s="401" t="s">
        <v>1198</v>
      </c>
      <c r="C23" s="1325">
        <v>234694.89132120967</v>
      </c>
      <c r="D23" s="1325">
        <v>454861.82069413911</v>
      </c>
      <c r="E23" s="1325">
        <v>653561.87706793658</v>
      </c>
      <c r="F23" s="1325">
        <v>477201.87978533003</v>
      </c>
      <c r="G23" s="1170">
        <v>464715.09520782321</v>
      </c>
      <c r="H23" s="1325">
        <v>702810.13906205352</v>
      </c>
      <c r="I23" s="1296" t="s">
        <v>1199</v>
      </c>
    </row>
    <row r="24" spans="2:9" s="1324" customFormat="1" ht="23.1" customHeight="1" x14ac:dyDescent="0.2">
      <c r="B24" s="402" t="s">
        <v>1200</v>
      </c>
      <c r="C24" s="1326">
        <v>225211.91029230968</v>
      </c>
      <c r="D24" s="1326">
        <v>442418.49920614914</v>
      </c>
      <c r="E24" s="1326">
        <v>604037.11308057664</v>
      </c>
      <c r="F24" s="1326">
        <v>462064.00248924003</v>
      </c>
      <c r="G24" s="1171">
        <v>412450.26810743823</v>
      </c>
      <c r="H24" s="1326">
        <v>627313.34531713941</v>
      </c>
      <c r="I24" s="1298" t="s">
        <v>1201</v>
      </c>
    </row>
    <row r="25" spans="2:9" s="1324" customFormat="1" ht="23.1" customHeight="1" x14ac:dyDescent="0.2">
      <c r="B25" s="689" t="s">
        <v>1192</v>
      </c>
      <c r="C25" s="1326">
        <v>131899.67838154183</v>
      </c>
      <c r="D25" s="1326">
        <v>168720.75527858635</v>
      </c>
      <c r="E25" s="1326">
        <v>395811.77362380992</v>
      </c>
      <c r="F25" s="1326">
        <v>225698.37837493003</v>
      </c>
      <c r="G25" s="1171">
        <v>216516.20255608013</v>
      </c>
      <c r="H25" s="1326">
        <v>236169.6355108186</v>
      </c>
      <c r="I25" s="1327" t="s">
        <v>1181</v>
      </c>
    </row>
    <row r="26" spans="2:9" s="1324" customFormat="1" ht="23.1" customHeight="1" x14ac:dyDescent="0.2">
      <c r="B26" s="689" t="s">
        <v>1196</v>
      </c>
      <c r="C26" s="1326">
        <v>93312.231910767849</v>
      </c>
      <c r="D26" s="1326">
        <v>273697.74392756278</v>
      </c>
      <c r="E26" s="1326">
        <v>208225.33945676673</v>
      </c>
      <c r="F26" s="1326">
        <v>236365.62411430999</v>
      </c>
      <c r="G26" s="1171">
        <v>195934.06555135807</v>
      </c>
      <c r="H26" s="1326">
        <v>391143.70980632084</v>
      </c>
      <c r="I26" s="1327" t="s">
        <v>1197</v>
      </c>
    </row>
    <row r="27" spans="2:9" s="1324" customFormat="1" ht="23.1" customHeight="1" x14ac:dyDescent="0.2">
      <c r="B27" s="402" t="s">
        <v>1202</v>
      </c>
      <c r="C27" s="1326">
        <v>9482.9810288999997</v>
      </c>
      <c r="D27" s="1326">
        <v>12443.321487990001</v>
      </c>
      <c r="E27" s="1326">
        <v>49524.763987359998</v>
      </c>
      <c r="F27" s="1326">
        <v>15137.877296089999</v>
      </c>
      <c r="G27" s="1171">
        <v>52264.82710038501</v>
      </c>
      <c r="H27" s="1326">
        <v>75496.793744914088</v>
      </c>
      <c r="I27" s="1298" t="s">
        <v>1203</v>
      </c>
    </row>
    <row r="28" spans="2:9" s="1324" customFormat="1" ht="23.1" customHeight="1" x14ac:dyDescent="0.2">
      <c r="B28" s="689" t="s">
        <v>1192</v>
      </c>
      <c r="C28" s="1326">
        <v>0</v>
      </c>
      <c r="D28" s="1326">
        <v>0</v>
      </c>
      <c r="E28" s="1326">
        <v>0</v>
      </c>
      <c r="F28" s="1326">
        <v>2.25258381</v>
      </c>
      <c r="G28" s="1171">
        <v>38400.858277620006</v>
      </c>
      <c r="H28" s="1326">
        <v>0</v>
      </c>
      <c r="I28" s="1327" t="s">
        <v>1181</v>
      </c>
    </row>
    <row r="29" spans="2:9" s="1324" customFormat="1" ht="23.1" customHeight="1" x14ac:dyDescent="0.2">
      <c r="B29" s="689" t="s">
        <v>1196</v>
      </c>
      <c r="C29" s="1326">
        <v>9482.9810288999997</v>
      </c>
      <c r="D29" s="1326">
        <v>12443.321487990001</v>
      </c>
      <c r="E29" s="1326">
        <v>49524.763987359998</v>
      </c>
      <c r="F29" s="1326">
        <v>15135.62471228</v>
      </c>
      <c r="G29" s="1171">
        <v>13863.968822765</v>
      </c>
      <c r="H29" s="1326">
        <v>75496.793744914088</v>
      </c>
      <c r="I29" s="1327" t="s">
        <v>1197</v>
      </c>
    </row>
    <row r="30" spans="2:9" s="1324" customFormat="1" ht="9.9499999999999993" customHeight="1" x14ac:dyDescent="0.2">
      <c r="B30" s="402"/>
      <c r="C30" s="1328"/>
      <c r="D30" s="1328"/>
      <c r="E30" s="1328"/>
      <c r="F30" s="1328"/>
      <c r="G30" s="1329"/>
      <c r="H30" s="1328"/>
      <c r="I30" s="1298"/>
    </row>
    <row r="31" spans="2:9" s="1324" customFormat="1" ht="23.1" customHeight="1" x14ac:dyDescent="0.2">
      <c r="B31" s="401" t="s">
        <v>1204</v>
      </c>
      <c r="C31" s="1325">
        <v>911.24710126490118</v>
      </c>
      <c r="D31" s="1325">
        <v>971.04572800999983</v>
      </c>
      <c r="E31" s="1325">
        <v>470.63136847999994</v>
      </c>
      <c r="F31" s="1325">
        <v>338.65901148</v>
      </c>
      <c r="G31" s="1170">
        <v>476.53112007404314</v>
      </c>
      <c r="H31" s="1325">
        <v>1374.6160917501998</v>
      </c>
      <c r="I31" s="1296" t="s">
        <v>1205</v>
      </c>
    </row>
    <row r="32" spans="2:9" s="1324" customFormat="1" ht="9.9499999999999993" customHeight="1" x14ac:dyDescent="0.2">
      <c r="B32" s="402"/>
      <c r="C32" s="1328"/>
      <c r="D32" s="1328"/>
      <c r="E32" s="1328"/>
      <c r="F32" s="1328"/>
      <c r="G32" s="1329"/>
      <c r="H32" s="1328"/>
      <c r="I32" s="1298"/>
    </row>
    <row r="33" spans="2:9" s="1324" customFormat="1" ht="23.1" customHeight="1" x14ac:dyDescent="0.2">
      <c r="B33" s="401" t="s">
        <v>1206</v>
      </c>
      <c r="C33" s="1325">
        <v>2165.4607027333504</v>
      </c>
      <c r="D33" s="1325">
        <v>2125.4330383799997</v>
      </c>
      <c r="E33" s="1325">
        <v>2119.7307067499987</v>
      </c>
      <c r="F33" s="1325">
        <v>1395.19413691</v>
      </c>
      <c r="G33" s="1170">
        <v>1133.4574147616204</v>
      </c>
      <c r="H33" s="1325">
        <v>16281.951194256806</v>
      </c>
      <c r="I33" s="1296" t="s">
        <v>1207</v>
      </c>
    </row>
    <row r="34" spans="2:9" s="1324" customFormat="1" ht="9.9499999999999993" customHeight="1" x14ac:dyDescent="0.2">
      <c r="B34" s="402"/>
      <c r="C34" s="1328"/>
      <c r="D34" s="1328"/>
      <c r="E34" s="1328"/>
      <c r="F34" s="1328"/>
      <c r="G34" s="1329"/>
      <c r="H34" s="1328"/>
      <c r="I34" s="1298"/>
    </row>
    <row r="35" spans="2:9" s="1324" customFormat="1" ht="23.1" customHeight="1" x14ac:dyDescent="0.2">
      <c r="B35" s="401" t="s">
        <v>1208</v>
      </c>
      <c r="C35" s="1325">
        <v>81374.011135100649</v>
      </c>
      <c r="D35" s="1325">
        <v>162525.88552558946</v>
      </c>
      <c r="E35" s="1325">
        <v>179538.20892798254</v>
      </c>
      <c r="F35" s="1325">
        <v>172359.90677760003</v>
      </c>
      <c r="G35" s="1170">
        <v>234199.5803579404</v>
      </c>
      <c r="H35" s="1325">
        <v>589922.74055847863</v>
      </c>
      <c r="I35" s="1296" t="s">
        <v>1209</v>
      </c>
    </row>
    <row r="36" spans="2:9" s="1324" customFormat="1" ht="23.1" customHeight="1" x14ac:dyDescent="0.2">
      <c r="B36" s="689" t="s">
        <v>1210</v>
      </c>
      <c r="C36" s="1326">
        <v>1102.5303182443915</v>
      </c>
      <c r="D36" s="1326">
        <v>1945.7600762699992</v>
      </c>
      <c r="E36" s="1326">
        <v>1327.2956054099996</v>
      </c>
      <c r="F36" s="1326">
        <v>1094.9156258900005</v>
      </c>
      <c r="G36" s="1171">
        <v>1198.882508009779</v>
      </c>
      <c r="H36" s="1326">
        <v>4772.7053022188347</v>
      </c>
      <c r="I36" s="1327" t="s">
        <v>1211</v>
      </c>
    </row>
    <row r="37" spans="2:9" s="1324" customFormat="1" ht="23.1" customHeight="1" x14ac:dyDescent="0.2">
      <c r="B37" s="689" t="s">
        <v>1212</v>
      </c>
      <c r="C37" s="1326">
        <v>45563.339368681467</v>
      </c>
      <c r="D37" s="1326">
        <v>84617.373052877054</v>
      </c>
      <c r="E37" s="1326">
        <v>95405.549964198639</v>
      </c>
      <c r="F37" s="1326">
        <v>84339.724342600093</v>
      </c>
      <c r="G37" s="1171">
        <v>121031.20779369761</v>
      </c>
      <c r="H37" s="1326">
        <v>343155.81280177709</v>
      </c>
      <c r="I37" s="1327" t="s">
        <v>1213</v>
      </c>
    </row>
    <row r="38" spans="2:9" s="1324" customFormat="1" ht="23.1" customHeight="1" x14ac:dyDescent="0.2">
      <c r="B38" s="689" t="s">
        <v>1214</v>
      </c>
      <c r="C38" s="1326">
        <v>34708.141448174792</v>
      </c>
      <c r="D38" s="1326">
        <v>75962.752396442404</v>
      </c>
      <c r="E38" s="1326">
        <v>82805.363358373914</v>
      </c>
      <c r="F38" s="1326">
        <v>86925.266809109933</v>
      </c>
      <c r="G38" s="1171">
        <v>111969.490056233</v>
      </c>
      <c r="H38" s="1326">
        <v>241994.22245448269</v>
      </c>
      <c r="I38" s="1327" t="s">
        <v>1215</v>
      </c>
    </row>
    <row r="39" spans="2:9" s="1324" customFormat="1" ht="9.9499999999999993" customHeight="1" x14ac:dyDescent="0.2">
      <c r="B39" s="402"/>
      <c r="C39" s="1328"/>
      <c r="D39" s="1328"/>
      <c r="E39" s="1328"/>
      <c r="F39" s="1328"/>
      <c r="G39" s="1329"/>
      <c r="H39" s="1328"/>
      <c r="I39" s="1298"/>
    </row>
    <row r="40" spans="2:9" s="1324" customFormat="1" ht="23.1" customHeight="1" x14ac:dyDescent="0.2">
      <c r="B40" s="401" t="s">
        <v>1216</v>
      </c>
      <c r="C40" s="226">
        <v>0.32962659979239106</v>
      </c>
      <c r="D40" s="226">
        <v>1.02863818</v>
      </c>
      <c r="E40" s="226">
        <v>0</v>
      </c>
      <c r="F40" s="226">
        <v>5.2477200515568256E-3</v>
      </c>
      <c r="G40" s="410">
        <v>0</v>
      </c>
      <c r="H40" s="226">
        <v>8.5314225871115923E-2</v>
      </c>
      <c r="I40" s="1296" t="s">
        <v>1217</v>
      </c>
    </row>
    <row r="41" spans="2:9" s="1324" customFormat="1" ht="9.9499999999999993" customHeight="1" x14ac:dyDescent="0.2">
      <c r="B41" s="402"/>
      <c r="C41" s="1328"/>
      <c r="D41" s="1328"/>
      <c r="E41" s="1328"/>
      <c r="F41" s="1328"/>
      <c r="G41" s="1329"/>
      <c r="H41" s="1328"/>
      <c r="I41" s="1298"/>
    </row>
    <row r="42" spans="2:9" s="1324" customFormat="1" ht="23.1" customHeight="1" x14ac:dyDescent="0.2">
      <c r="B42" s="401" t="s">
        <v>934</v>
      </c>
      <c r="C42" s="1325">
        <v>556587.47353194701</v>
      </c>
      <c r="D42" s="1325">
        <v>1089894.4111023503</v>
      </c>
      <c r="E42" s="1325">
        <v>1256568.8921160903</v>
      </c>
      <c r="F42" s="1325">
        <v>1047661.8465060123</v>
      </c>
      <c r="G42" s="1170">
        <v>1138889.7727441245</v>
      </c>
      <c r="H42" s="1325">
        <v>2308105.6256758664</v>
      </c>
      <c r="I42" s="1296" t="s">
        <v>67</v>
      </c>
    </row>
    <row r="43" spans="2:9" s="438" customFormat="1" ht="15" customHeight="1" thickBot="1" x14ac:dyDescent="0.25">
      <c r="B43" s="1265"/>
      <c r="C43" s="1330"/>
      <c r="D43" s="1330"/>
      <c r="E43" s="1330"/>
      <c r="F43" s="1330"/>
      <c r="G43" s="1331"/>
      <c r="H43" s="1330"/>
      <c r="I43" s="1301"/>
    </row>
    <row r="44" spans="2:9" s="438" customFormat="1" ht="15" customHeight="1" thickTop="1" x14ac:dyDescent="0.2">
      <c r="B44" s="511"/>
      <c r="C44" s="1326"/>
      <c r="D44" s="1326"/>
      <c r="E44" s="1326"/>
      <c r="F44" s="1326"/>
      <c r="G44" s="1171"/>
      <c r="H44" s="1326"/>
      <c r="I44" s="1298"/>
    </row>
    <row r="45" spans="2:9" s="1324" customFormat="1" ht="23.1" customHeight="1" x14ac:dyDescent="0.2">
      <c r="B45" s="510" t="s">
        <v>1120</v>
      </c>
      <c r="C45" s="1326"/>
      <c r="D45" s="1326"/>
      <c r="E45" s="1326"/>
      <c r="F45" s="1326"/>
      <c r="G45" s="1171"/>
      <c r="H45" s="1326"/>
      <c r="I45" s="1293" t="s">
        <v>1121</v>
      </c>
    </row>
    <row r="46" spans="2:9" s="1324" customFormat="1" ht="9.9499999999999993" customHeight="1" x14ac:dyDescent="0.2">
      <c r="B46" s="402"/>
      <c r="C46" s="1328"/>
      <c r="D46" s="1328"/>
      <c r="E46" s="1328"/>
      <c r="F46" s="1328"/>
      <c r="G46" s="1329"/>
      <c r="H46" s="1328"/>
      <c r="I46" s="1298"/>
    </row>
    <row r="47" spans="2:9" s="1324" customFormat="1" ht="23.1" customHeight="1" x14ac:dyDescent="0.2">
      <c r="B47" s="401" t="s">
        <v>1190</v>
      </c>
      <c r="C47" s="1325">
        <v>519.64122906921887</v>
      </c>
      <c r="D47" s="1325">
        <v>519.81662269133335</v>
      </c>
      <c r="E47" s="1325">
        <v>395.02071681000001</v>
      </c>
      <c r="F47" s="1325">
        <v>309.34463159099994</v>
      </c>
      <c r="G47" s="1170">
        <v>470.76579296000006</v>
      </c>
      <c r="H47" s="1325">
        <v>704.41698434000011</v>
      </c>
      <c r="I47" s="1296" t="s">
        <v>1191</v>
      </c>
    </row>
    <row r="48" spans="2:9" s="1324" customFormat="1" ht="23.1" customHeight="1" x14ac:dyDescent="0.2">
      <c r="B48" s="402" t="s">
        <v>1192</v>
      </c>
      <c r="C48" s="1326">
        <v>433.4513534532166</v>
      </c>
      <c r="D48" s="1326">
        <v>392.0000593393334</v>
      </c>
      <c r="E48" s="1326">
        <v>306.29853969999999</v>
      </c>
      <c r="F48" s="1326">
        <v>219.09415415999996</v>
      </c>
      <c r="G48" s="1171">
        <v>350.57753662000005</v>
      </c>
      <c r="H48" s="1326">
        <v>570.84338895000008</v>
      </c>
      <c r="I48" s="1298" t="s">
        <v>1181</v>
      </c>
    </row>
    <row r="49" spans="2:9" s="1324" customFormat="1" ht="23.1" customHeight="1" x14ac:dyDescent="0.2">
      <c r="B49" s="689" t="s">
        <v>1193</v>
      </c>
      <c r="C49" s="1326">
        <v>30.640423936233201</v>
      </c>
      <c r="D49" s="1326">
        <v>3.9503740000000001</v>
      </c>
      <c r="E49" s="1326">
        <v>4.2804929999999999</v>
      </c>
      <c r="F49" s="1326">
        <v>2.4018540000000002</v>
      </c>
      <c r="G49" s="1171">
        <v>1.1777876</v>
      </c>
      <c r="H49" s="1326">
        <v>69.387368299999991</v>
      </c>
      <c r="I49" s="1327" t="s">
        <v>187</v>
      </c>
    </row>
    <row r="50" spans="2:9" s="1324" customFormat="1" ht="23.1" customHeight="1" x14ac:dyDescent="0.2">
      <c r="B50" s="689" t="s">
        <v>1194</v>
      </c>
      <c r="C50" s="1326">
        <v>402.81092951698338</v>
      </c>
      <c r="D50" s="1326">
        <v>388.04968533933339</v>
      </c>
      <c r="E50" s="1326">
        <v>302.01804670000001</v>
      </c>
      <c r="F50" s="1326">
        <v>216.69230015999997</v>
      </c>
      <c r="G50" s="1171">
        <v>349.39974902000006</v>
      </c>
      <c r="H50" s="1326">
        <v>501.45602065000008</v>
      </c>
      <c r="I50" s="1327" t="s">
        <v>1195</v>
      </c>
    </row>
    <row r="51" spans="2:9" s="1324" customFormat="1" ht="23.1" customHeight="1" x14ac:dyDescent="0.2">
      <c r="B51" s="402" t="s">
        <v>1196</v>
      </c>
      <c r="C51" s="1326">
        <v>86.189875616002297</v>
      </c>
      <c r="D51" s="1326">
        <v>127.816563352</v>
      </c>
      <c r="E51" s="1326">
        <v>88.722177110000004</v>
      </c>
      <c r="F51" s="1326">
        <v>90.250477431000007</v>
      </c>
      <c r="G51" s="1171">
        <v>120.18825634</v>
      </c>
      <c r="H51" s="1326">
        <v>133.57359539000001</v>
      </c>
      <c r="I51" s="1298" t="s">
        <v>1197</v>
      </c>
    </row>
    <row r="52" spans="2:9" s="1324" customFormat="1" ht="23.1" customHeight="1" x14ac:dyDescent="0.2">
      <c r="B52" s="689" t="s">
        <v>1193</v>
      </c>
      <c r="C52" s="1326">
        <v>4.5286696463066285</v>
      </c>
      <c r="D52" s="1326">
        <v>6.6445597999999997</v>
      </c>
      <c r="E52" s="1326">
        <v>6.5406069999999996</v>
      </c>
      <c r="F52" s="1326">
        <v>5.4441926000000009</v>
      </c>
      <c r="G52" s="1171">
        <v>9.3177614999999996</v>
      </c>
      <c r="H52" s="1326">
        <v>12.232579620000001</v>
      </c>
      <c r="I52" s="1327" t="s">
        <v>187</v>
      </c>
    </row>
    <row r="53" spans="2:9" s="1324" customFormat="1" ht="23.1" customHeight="1" x14ac:dyDescent="0.2">
      <c r="B53" s="689" t="s">
        <v>1194</v>
      </c>
      <c r="C53" s="1326">
        <v>81.661205969695672</v>
      </c>
      <c r="D53" s="1326">
        <v>121.17200355200001</v>
      </c>
      <c r="E53" s="1326">
        <v>82.18157011000001</v>
      </c>
      <c r="F53" s="1326">
        <v>84.806284830999999</v>
      </c>
      <c r="G53" s="1171">
        <v>110.87049483999999</v>
      </c>
      <c r="H53" s="1326">
        <v>121.34101577</v>
      </c>
      <c r="I53" s="1327" t="s">
        <v>1195</v>
      </c>
    </row>
    <row r="54" spans="2:9" s="1324" customFormat="1" ht="9.9499999999999993" customHeight="1" x14ac:dyDescent="0.2">
      <c r="B54" s="402"/>
      <c r="C54" s="1328"/>
      <c r="D54" s="1328"/>
      <c r="E54" s="1328"/>
      <c r="F54" s="1328"/>
      <c r="G54" s="1329"/>
      <c r="H54" s="1328"/>
      <c r="I54" s="1298"/>
    </row>
    <row r="55" spans="2:9" s="1324" customFormat="1" ht="23.1" customHeight="1" x14ac:dyDescent="0.2">
      <c r="B55" s="401" t="s">
        <v>1198</v>
      </c>
      <c r="C55" s="1325">
        <v>3317.1432640842927</v>
      </c>
      <c r="D55" s="1325">
        <v>525.31582235199994</v>
      </c>
      <c r="E55" s="1325">
        <v>1014.5400608620001</v>
      </c>
      <c r="F55" s="1325">
        <v>889.42154313000003</v>
      </c>
      <c r="G55" s="1170">
        <v>852.524200275</v>
      </c>
      <c r="H55" s="1325">
        <v>1257.925250235</v>
      </c>
      <c r="I55" s="1296" t="s">
        <v>1199</v>
      </c>
    </row>
    <row r="56" spans="2:9" s="1324" customFormat="1" ht="23.1" customHeight="1" x14ac:dyDescent="0.2">
      <c r="B56" s="402" t="s">
        <v>1218</v>
      </c>
      <c r="C56" s="1326">
        <v>3306.1554640842928</v>
      </c>
      <c r="D56" s="1326">
        <v>504.30018035199998</v>
      </c>
      <c r="E56" s="1326">
        <v>990.56705386200008</v>
      </c>
      <c r="F56" s="1326">
        <v>810.80977113000006</v>
      </c>
      <c r="G56" s="1171">
        <v>631.12434627499999</v>
      </c>
      <c r="H56" s="1326">
        <v>904.84556503499994</v>
      </c>
      <c r="I56" s="1298" t="s">
        <v>1201</v>
      </c>
    </row>
    <row r="57" spans="2:9" s="1324" customFormat="1" ht="23.1" customHeight="1" x14ac:dyDescent="0.2">
      <c r="B57" s="689" t="s">
        <v>1192</v>
      </c>
      <c r="C57" s="1326">
        <v>2836.1195304000003</v>
      </c>
      <c r="D57" s="1326">
        <v>68.49629161</v>
      </c>
      <c r="E57" s="1326">
        <v>848.07987200000002</v>
      </c>
      <c r="F57" s="1326">
        <v>610.32526640000003</v>
      </c>
      <c r="G57" s="1171">
        <v>440.74217270999998</v>
      </c>
      <c r="H57" s="1326">
        <v>700.75054424999996</v>
      </c>
      <c r="I57" s="1327" t="s">
        <v>1181</v>
      </c>
    </row>
    <row r="58" spans="2:9" s="1324" customFormat="1" ht="23.1" customHeight="1" x14ac:dyDescent="0.2">
      <c r="B58" s="689" t="s">
        <v>1196</v>
      </c>
      <c r="C58" s="1326">
        <v>470.03593368429244</v>
      </c>
      <c r="D58" s="1326">
        <v>435.80388874199997</v>
      </c>
      <c r="E58" s="1326">
        <v>142.48718186200003</v>
      </c>
      <c r="F58" s="1326">
        <v>200.48450473000003</v>
      </c>
      <c r="G58" s="1171">
        <v>190.38217356500002</v>
      </c>
      <c r="H58" s="1326">
        <v>204.095020785</v>
      </c>
      <c r="I58" s="1327" t="s">
        <v>1197</v>
      </c>
    </row>
    <row r="59" spans="2:9" s="1324" customFormat="1" ht="23.1" customHeight="1" x14ac:dyDescent="0.2">
      <c r="B59" s="402" t="s">
        <v>1202</v>
      </c>
      <c r="C59" s="1326">
        <v>10.9878</v>
      </c>
      <c r="D59" s="1326">
        <v>21.015642</v>
      </c>
      <c r="E59" s="1326">
        <v>23.973006999999999</v>
      </c>
      <c r="F59" s="1326">
        <v>78.611772000000002</v>
      </c>
      <c r="G59" s="1171">
        <v>221.399854</v>
      </c>
      <c r="H59" s="1326">
        <v>353.07968519999997</v>
      </c>
      <c r="I59" s="1298" t="s">
        <v>1203</v>
      </c>
    </row>
    <row r="60" spans="2:9" s="1324" customFormat="1" ht="23.1" customHeight="1" x14ac:dyDescent="0.2">
      <c r="B60" s="689" t="s">
        <v>1192</v>
      </c>
      <c r="C60" s="1326">
        <v>0</v>
      </c>
      <c r="D60" s="1326">
        <v>0</v>
      </c>
      <c r="E60" s="1326">
        <v>0</v>
      </c>
      <c r="F60" s="1326">
        <v>0</v>
      </c>
      <c r="G60" s="1171">
        <v>199.11334099999999</v>
      </c>
      <c r="H60" s="1326">
        <v>0</v>
      </c>
      <c r="I60" s="1327" t="s">
        <v>1181</v>
      </c>
    </row>
    <row r="61" spans="2:9" s="1324" customFormat="1" ht="23.1" customHeight="1" x14ac:dyDescent="0.2">
      <c r="B61" s="689" t="s">
        <v>1196</v>
      </c>
      <c r="C61" s="1326">
        <v>10.9878</v>
      </c>
      <c r="D61" s="1326">
        <v>21.015642</v>
      </c>
      <c r="E61" s="1326">
        <v>23.973006999999999</v>
      </c>
      <c r="F61" s="1326">
        <v>78.611772000000002</v>
      </c>
      <c r="G61" s="1171">
        <v>22.286512999999999</v>
      </c>
      <c r="H61" s="1326">
        <v>353.07968519999997</v>
      </c>
      <c r="I61" s="1327" t="s">
        <v>1197</v>
      </c>
    </row>
    <row r="62" spans="2:9" s="1324" customFormat="1" ht="9.9499999999999993" customHeight="1" x14ac:dyDescent="0.2">
      <c r="B62" s="402"/>
      <c r="C62" s="1328"/>
      <c r="D62" s="1328"/>
      <c r="E62" s="1328"/>
      <c r="F62" s="1328"/>
      <c r="G62" s="1329"/>
      <c r="H62" s="1328"/>
      <c r="I62" s="1298"/>
    </row>
    <row r="63" spans="2:9" s="1324" customFormat="1" ht="23.1" customHeight="1" x14ac:dyDescent="0.2">
      <c r="B63" s="401" t="s">
        <v>1204</v>
      </c>
      <c r="C63" s="1325">
        <v>1.9065131448624837</v>
      </c>
      <c r="D63" s="1325">
        <v>1.9913940000000001</v>
      </c>
      <c r="E63" s="1325">
        <v>1.3404750000000001</v>
      </c>
      <c r="F63" s="1325">
        <v>0.67867405000000003</v>
      </c>
      <c r="G63" s="1170">
        <v>0.55601489999999998</v>
      </c>
      <c r="H63" s="1325">
        <v>0.55104490000000006</v>
      </c>
      <c r="I63" s="1296" t="s">
        <v>1205</v>
      </c>
    </row>
    <row r="64" spans="2:9" s="1324" customFormat="1" ht="9.9499999999999993" customHeight="1" x14ac:dyDescent="0.2">
      <c r="B64" s="402"/>
      <c r="C64" s="1328"/>
      <c r="D64" s="1328"/>
      <c r="E64" s="1328"/>
      <c r="F64" s="1328"/>
      <c r="G64" s="1329"/>
      <c r="H64" s="1328"/>
      <c r="I64" s="1298"/>
    </row>
    <row r="65" spans="2:9" s="1324" customFormat="1" ht="23.1" customHeight="1" x14ac:dyDescent="0.2">
      <c r="B65" s="401" t="s">
        <v>1206</v>
      </c>
      <c r="C65" s="1325">
        <v>5.219543521954523</v>
      </c>
      <c r="D65" s="1325">
        <v>3.7528513999999995</v>
      </c>
      <c r="E65" s="1325">
        <v>2.5774490000000001</v>
      </c>
      <c r="F65" s="1325">
        <v>1.9075664999999999</v>
      </c>
      <c r="G65" s="1170">
        <v>1.3718530900000001</v>
      </c>
      <c r="H65" s="1325">
        <v>3.8474609800000001</v>
      </c>
      <c r="I65" s="1296" t="s">
        <v>1207</v>
      </c>
    </row>
    <row r="66" spans="2:9" s="1324" customFormat="1" ht="9.9499999999999993" customHeight="1" x14ac:dyDescent="0.2">
      <c r="B66" s="402"/>
      <c r="C66" s="1328"/>
      <c r="D66" s="1328"/>
      <c r="E66" s="1328"/>
      <c r="F66" s="1328"/>
      <c r="G66" s="1329"/>
      <c r="H66" s="1328"/>
      <c r="I66" s="1298"/>
    </row>
    <row r="67" spans="2:9" s="1324" customFormat="1" ht="23.1" customHeight="1" x14ac:dyDescent="0.2">
      <c r="B67" s="401" t="s">
        <v>1208</v>
      </c>
      <c r="C67" s="1325">
        <v>84.088509216744001</v>
      </c>
      <c r="D67" s="1325">
        <v>82.831213128999991</v>
      </c>
      <c r="E67" s="1325">
        <v>60.647927722000006</v>
      </c>
      <c r="F67" s="1325">
        <v>60.377676364000003</v>
      </c>
      <c r="G67" s="1170">
        <v>72.110048050000003</v>
      </c>
      <c r="H67" s="1325">
        <v>88.923296862000001</v>
      </c>
      <c r="I67" s="1296" t="s">
        <v>1209</v>
      </c>
    </row>
    <row r="68" spans="2:9" s="1324" customFormat="1" ht="23.1" customHeight="1" x14ac:dyDescent="0.2">
      <c r="B68" s="689" t="s">
        <v>1210</v>
      </c>
      <c r="C68" s="1326">
        <v>3.5367222681090165</v>
      </c>
      <c r="D68" s="1326">
        <v>3.4017766300000005</v>
      </c>
      <c r="E68" s="1326">
        <v>1.7561705600000002</v>
      </c>
      <c r="F68" s="1326">
        <v>1.4549040500000001</v>
      </c>
      <c r="G68" s="1171">
        <v>1.3472966499999999</v>
      </c>
      <c r="H68" s="1326">
        <v>2.4641020300000003</v>
      </c>
      <c r="I68" s="1327" t="s">
        <v>1211</v>
      </c>
    </row>
    <row r="69" spans="2:9" s="1324" customFormat="1" ht="23.1" customHeight="1" x14ac:dyDescent="0.2">
      <c r="B69" s="689" t="s">
        <v>1212</v>
      </c>
      <c r="C69" s="1326">
        <v>29.397436301389256</v>
      </c>
      <c r="D69" s="1326">
        <v>24.776943949999996</v>
      </c>
      <c r="E69" s="1326">
        <v>17.273822679999999</v>
      </c>
      <c r="F69" s="1326">
        <v>15.60432065</v>
      </c>
      <c r="G69" s="1171">
        <v>18.953168980000001</v>
      </c>
      <c r="H69" s="1326">
        <v>31.617027209999996</v>
      </c>
      <c r="I69" s="1327" t="s">
        <v>1213</v>
      </c>
    </row>
    <row r="70" spans="2:9" s="1324" customFormat="1" ht="23.1" customHeight="1" x14ac:dyDescent="0.2">
      <c r="B70" s="689" t="s">
        <v>1214</v>
      </c>
      <c r="C70" s="1326">
        <v>51.154350647245735</v>
      </c>
      <c r="D70" s="1326">
        <v>54.652492549000002</v>
      </c>
      <c r="E70" s="1326">
        <v>41.617934482000003</v>
      </c>
      <c r="F70" s="1326">
        <v>43.318451664000001</v>
      </c>
      <c r="G70" s="1171">
        <v>51.809582420000005</v>
      </c>
      <c r="H70" s="1326">
        <v>54.842167621999998</v>
      </c>
      <c r="I70" s="1327" t="s">
        <v>1215</v>
      </c>
    </row>
    <row r="71" spans="2:9" s="1324" customFormat="1" ht="10.5" customHeight="1" x14ac:dyDescent="0.2">
      <c r="B71" s="689"/>
      <c r="C71" s="1326"/>
      <c r="D71" s="1326"/>
      <c r="E71" s="1326"/>
      <c r="F71" s="1326"/>
      <c r="G71" s="1171"/>
      <c r="H71" s="1326"/>
      <c r="I71" s="1327"/>
    </row>
    <row r="72" spans="2:9" s="1324" customFormat="1" ht="23.1" customHeight="1" x14ac:dyDescent="0.2">
      <c r="B72" s="401" t="s">
        <v>1216</v>
      </c>
      <c r="C72" s="1325">
        <v>6.7199999999999996E-2</v>
      </c>
      <c r="D72" s="1325">
        <v>8.9999999999999998E-4</v>
      </c>
      <c r="E72" s="1325">
        <v>0</v>
      </c>
      <c r="F72" s="1325">
        <v>1.9999999999999999E-6</v>
      </c>
      <c r="G72" s="1170">
        <v>0</v>
      </c>
      <c r="H72" s="1325">
        <v>3.4999999999999997E-5</v>
      </c>
      <c r="I72" s="1296" t="s">
        <v>1217</v>
      </c>
    </row>
    <row r="73" spans="2:9" s="1324" customFormat="1" ht="9.9499999999999993" customHeight="1" x14ac:dyDescent="0.2">
      <c r="B73" s="402"/>
      <c r="C73" s="1328"/>
      <c r="D73" s="1328"/>
      <c r="E73" s="1328"/>
      <c r="F73" s="1328"/>
      <c r="G73" s="1329"/>
      <c r="H73" s="1328"/>
      <c r="I73" s="1298"/>
    </row>
    <row r="74" spans="2:9" s="1324" customFormat="1" ht="23.1" customHeight="1" x14ac:dyDescent="0.2">
      <c r="B74" s="401" t="s">
        <v>934</v>
      </c>
      <c r="C74" s="1325">
        <v>3928.0662590370725</v>
      </c>
      <c r="D74" s="1325">
        <v>1133.7088035723332</v>
      </c>
      <c r="E74" s="1325">
        <v>1474.1266293940002</v>
      </c>
      <c r="F74" s="1325">
        <v>1261.730093635</v>
      </c>
      <c r="G74" s="1170">
        <v>1397.3279092750001</v>
      </c>
      <c r="H74" s="1325">
        <v>2055.6640723170003</v>
      </c>
      <c r="I74" s="1296" t="s">
        <v>67</v>
      </c>
    </row>
    <row r="75" spans="2:9" s="20" customFormat="1" ht="15" customHeight="1" thickBot="1" x14ac:dyDescent="0.75">
      <c r="B75" s="1332"/>
      <c r="C75" s="1333"/>
      <c r="D75" s="1333"/>
      <c r="E75" s="1333"/>
      <c r="F75" s="1333"/>
      <c r="G75" s="1333"/>
      <c r="H75" s="1333"/>
      <c r="I75" s="1334"/>
    </row>
    <row r="76" spans="2:9" ht="9" customHeight="1" thickTop="1" x14ac:dyDescent="0.5">
      <c r="B76" s="1335"/>
      <c r="C76" s="1336"/>
      <c r="D76" s="1336"/>
      <c r="E76" s="1336"/>
      <c r="F76" s="1336"/>
      <c r="G76" s="1336"/>
      <c r="H76" s="1336"/>
      <c r="I76" s="1337"/>
    </row>
    <row r="77" spans="2:9" s="11" customFormat="1" ht="9" customHeight="1" x14ac:dyDescent="0.5">
      <c r="B77" s="28"/>
      <c r="C77" s="1309"/>
      <c r="D77" s="1309"/>
      <c r="E77" s="1309"/>
      <c r="F77" s="1309"/>
      <c r="G77" s="1309"/>
      <c r="H77" s="1309"/>
      <c r="I77" s="1338"/>
    </row>
    <row r="78" spans="2:9" s="38" customFormat="1" ht="18.75" customHeight="1" x14ac:dyDescent="0.5">
      <c r="B78" s="197" t="s">
        <v>1146</v>
      </c>
      <c r="C78" s="197"/>
      <c r="D78" s="197"/>
      <c r="E78" s="197"/>
      <c r="F78" s="197"/>
      <c r="G78" s="197"/>
      <c r="H78" s="197"/>
      <c r="I78" s="197" t="s">
        <v>1147</v>
      </c>
    </row>
    <row r="79" spans="2:9" ht="21.75" x14ac:dyDescent="0.5">
      <c r="B79" s="1339"/>
      <c r="C79" s="1340"/>
      <c r="D79" s="1340"/>
      <c r="E79" s="1340"/>
      <c r="F79" s="1340"/>
      <c r="G79" s="1340"/>
      <c r="H79" s="1340"/>
    </row>
    <row r="80" spans="2:9" ht="21.75" x14ac:dyDescent="0.5">
      <c r="B80" s="28"/>
      <c r="C80" s="1340"/>
      <c r="D80" s="1340"/>
      <c r="E80" s="1340"/>
      <c r="F80" s="1340"/>
      <c r="G80" s="1340"/>
      <c r="H80" s="1340"/>
      <c r="I80" s="1341"/>
    </row>
  </sheetData>
  <mergeCells count="10">
    <mergeCell ref="B3:I3"/>
    <mergeCell ref="B5:I5"/>
    <mergeCell ref="B9:B11"/>
    <mergeCell ref="C9:C11"/>
    <mergeCell ref="D9:D11"/>
    <mergeCell ref="E9:E11"/>
    <mergeCell ref="F9:F11"/>
    <mergeCell ref="G9:G11"/>
    <mergeCell ref="H9:H11"/>
    <mergeCell ref="I9:I11"/>
  </mergeCells>
  <printOptions horizontalCentered="1"/>
  <pageMargins left="0.196850393700787" right="0.196850393700787" top="0.59055118110236204" bottom="0.59055118110236204" header="0.511811023622047" footer="0.511811023622047"/>
  <pageSetup paperSize="9" scale="45" orientation="portrait" r:id="rId1"/>
  <headerFooter alignWithMargins="0">
    <oddFooter>&amp;C&amp;"Times New Roman,Regular"&amp;20- 44 -</oddFooter>
  </headerFooter>
  <colBreaks count="1" manualBreakCount="1">
    <brk id="9"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83"/>
  <sheetViews>
    <sheetView rightToLeft="1" view="pageBreakPreview" zoomScale="50" zoomScaleNormal="50" zoomScaleSheetLayoutView="50" workbookViewId="0"/>
  </sheetViews>
  <sheetFormatPr defaultRowHeight="15" x14ac:dyDescent="0.35"/>
  <cols>
    <col min="1" max="1" width="9.140625" style="39"/>
    <col min="2" max="2" width="62.7109375" style="39" customWidth="1"/>
    <col min="3" max="8" width="14.5703125" style="39" customWidth="1"/>
    <col min="9" max="9" width="66" style="39" customWidth="1"/>
    <col min="10" max="10" width="9.140625" style="39"/>
    <col min="11" max="11" width="11.5703125" style="39" bestFit="1" customWidth="1"/>
    <col min="12" max="16384" width="9.140625" style="39"/>
  </cols>
  <sheetData>
    <row r="1" spans="2:23" s="42" customFormat="1" ht="19.5" customHeight="1" x14ac:dyDescent="0.65">
      <c r="C1" s="43"/>
      <c r="D1" s="43"/>
      <c r="E1" s="43"/>
      <c r="F1" s="43"/>
      <c r="G1" s="43"/>
      <c r="H1" s="43"/>
      <c r="I1" s="43"/>
      <c r="J1" s="43"/>
      <c r="K1" s="43"/>
      <c r="L1" s="43"/>
      <c r="M1" s="43"/>
      <c r="N1" s="43"/>
      <c r="O1" s="43"/>
      <c r="P1" s="43"/>
      <c r="Q1" s="43"/>
      <c r="R1" s="43"/>
      <c r="S1" s="43"/>
      <c r="T1" s="43"/>
      <c r="U1" s="43"/>
      <c r="V1" s="43"/>
      <c r="W1" s="43"/>
    </row>
    <row r="2" spans="2:23" s="42" customFormat="1" ht="19.5" customHeight="1" x14ac:dyDescent="0.65">
      <c r="B2" s="43"/>
      <c r="C2" s="43"/>
      <c r="D2" s="43"/>
      <c r="E2" s="43"/>
      <c r="F2" s="43"/>
      <c r="G2" s="43"/>
      <c r="H2" s="43"/>
      <c r="I2" s="43"/>
      <c r="J2" s="43"/>
      <c r="K2" s="43"/>
      <c r="L2" s="43"/>
      <c r="M2" s="43"/>
      <c r="N2" s="43"/>
      <c r="O2" s="43"/>
      <c r="P2" s="43"/>
      <c r="Q2" s="43"/>
      <c r="R2" s="43"/>
      <c r="S2" s="43"/>
      <c r="T2" s="43"/>
      <c r="U2" s="43"/>
      <c r="V2" s="43"/>
    </row>
    <row r="3" spans="2:23" ht="29.25" customHeight="1" x14ac:dyDescent="0.7">
      <c r="B3" s="1857" t="s">
        <v>1807</v>
      </c>
      <c r="C3" s="1858"/>
      <c r="D3" s="1858"/>
      <c r="E3" s="1858"/>
      <c r="F3" s="1858"/>
      <c r="G3" s="1858"/>
      <c r="H3" s="1858"/>
      <c r="I3" s="1858"/>
    </row>
    <row r="4" spans="2:23" s="5" customFormat="1" ht="12.75" customHeight="1" x14ac:dyDescent="0.65">
      <c r="B4" s="2"/>
      <c r="C4" s="2"/>
      <c r="D4" s="2"/>
      <c r="E4" s="2"/>
      <c r="F4" s="2"/>
      <c r="G4" s="2"/>
      <c r="H4" s="2"/>
      <c r="I4" s="2"/>
      <c r="J4" s="2"/>
    </row>
    <row r="5" spans="2:23" ht="32.25" x14ac:dyDescent="0.7">
      <c r="B5" s="1857" t="s">
        <v>1808</v>
      </c>
      <c r="C5" s="1858"/>
      <c r="D5" s="1858"/>
      <c r="E5" s="1858"/>
      <c r="F5" s="1858"/>
      <c r="G5" s="1858"/>
      <c r="H5" s="1858"/>
      <c r="I5" s="1858"/>
    </row>
    <row r="6" spans="2:23" ht="20.25" customHeight="1" x14ac:dyDescent="0.65">
      <c r="B6" s="43"/>
      <c r="C6" s="43"/>
      <c r="D6" s="43"/>
      <c r="E6" s="43"/>
      <c r="F6" s="43"/>
      <c r="G6" s="43"/>
      <c r="H6" s="43"/>
      <c r="I6" s="43"/>
      <c r="J6" s="43"/>
      <c r="K6" s="43"/>
      <c r="L6" s="43"/>
      <c r="M6" s="43"/>
      <c r="N6" s="43"/>
      <c r="O6" s="43"/>
      <c r="P6" s="43"/>
      <c r="Q6" s="43"/>
      <c r="R6" s="43"/>
      <c r="S6" s="43"/>
      <c r="T6" s="43"/>
      <c r="U6" s="43"/>
      <c r="V6" s="43"/>
    </row>
    <row r="7" spans="2:23" ht="15.75" customHeight="1" x14ac:dyDescent="0.5">
      <c r="B7" s="1311"/>
      <c r="C7" s="1312"/>
      <c r="D7" s="1312"/>
      <c r="E7" s="1312"/>
      <c r="F7" s="1312"/>
      <c r="G7" s="1312"/>
      <c r="H7" s="1312"/>
      <c r="I7" s="1160"/>
    </row>
    <row r="8" spans="2:23" ht="20.25" customHeight="1" thickBot="1" x14ac:dyDescent="0.7">
      <c r="B8" s="43"/>
      <c r="C8" s="43"/>
      <c r="D8" s="43"/>
      <c r="E8" s="43"/>
      <c r="F8" s="43"/>
      <c r="G8" s="43"/>
      <c r="H8" s="43"/>
      <c r="I8" s="43"/>
      <c r="J8" s="43"/>
      <c r="K8" s="43"/>
      <c r="L8" s="43"/>
      <c r="M8" s="43"/>
      <c r="N8" s="43"/>
      <c r="O8" s="43"/>
      <c r="P8" s="43"/>
      <c r="Q8" s="43"/>
      <c r="R8" s="43"/>
      <c r="S8" s="43"/>
      <c r="T8" s="43"/>
      <c r="U8" s="43"/>
      <c r="V8" s="43"/>
    </row>
    <row r="9" spans="2:23" s="1250" customFormat="1" ht="23.1" customHeight="1" thickTop="1" x14ac:dyDescent="0.5">
      <c r="B9" s="1859" t="s">
        <v>212</v>
      </c>
      <c r="C9" s="1824">
        <v>2015</v>
      </c>
      <c r="D9" s="1824">
        <v>2016</v>
      </c>
      <c r="E9" s="1824">
        <v>2017</v>
      </c>
      <c r="F9" s="1824">
        <v>2018</v>
      </c>
      <c r="G9" s="1824">
        <v>2019</v>
      </c>
      <c r="H9" s="1824">
        <v>2020</v>
      </c>
      <c r="I9" s="1862" t="s">
        <v>211</v>
      </c>
      <c r="J9" s="1256"/>
      <c r="N9" s="1256"/>
    </row>
    <row r="10" spans="2:23" s="20" customFormat="1" ht="23.1" customHeight="1" x14ac:dyDescent="0.65">
      <c r="B10" s="1860"/>
      <c r="C10" s="1825"/>
      <c r="D10" s="1825"/>
      <c r="E10" s="1825"/>
      <c r="F10" s="1825"/>
      <c r="G10" s="1825"/>
      <c r="H10" s="1825"/>
      <c r="I10" s="1863"/>
    </row>
    <row r="11" spans="2:23" s="20" customFormat="1" ht="23.1" customHeight="1" x14ac:dyDescent="0.65">
      <c r="B11" s="1861"/>
      <c r="C11" s="1826"/>
      <c r="D11" s="1826"/>
      <c r="E11" s="1826"/>
      <c r="F11" s="1826"/>
      <c r="G11" s="1826"/>
      <c r="H11" s="1826"/>
      <c r="I11" s="1864"/>
    </row>
    <row r="12" spans="2:23" s="49" customFormat="1" ht="15" customHeight="1" x14ac:dyDescent="0.65">
      <c r="B12" s="1342"/>
      <c r="C12" s="1343"/>
      <c r="D12" s="1343"/>
      <c r="E12" s="1343"/>
      <c r="F12" s="1343"/>
      <c r="G12" s="1343"/>
      <c r="H12" s="1343"/>
      <c r="I12" s="1344"/>
    </row>
    <row r="13" spans="2:23" s="1346" customFormat="1" ht="23.1" customHeight="1" x14ac:dyDescent="0.2">
      <c r="B13" s="510" t="s">
        <v>1110</v>
      </c>
      <c r="C13" s="1345"/>
      <c r="D13" s="1345"/>
      <c r="E13" s="1345"/>
      <c r="F13" s="1345"/>
      <c r="G13" s="1345"/>
      <c r="H13" s="1345"/>
      <c r="I13" s="1293" t="s">
        <v>1111</v>
      </c>
    </row>
    <row r="14" spans="2:23" s="1348" customFormat="1" ht="9.9499999999999993" customHeight="1" x14ac:dyDescent="0.2">
      <c r="B14" s="402"/>
      <c r="C14" s="1347"/>
      <c r="D14" s="1347"/>
      <c r="E14" s="1347"/>
      <c r="F14" s="1347"/>
      <c r="G14" s="1347"/>
      <c r="H14" s="1347"/>
      <c r="I14" s="1298"/>
    </row>
    <row r="15" spans="2:23" s="1348" customFormat="1" ht="23.1" customHeight="1" x14ac:dyDescent="0.2">
      <c r="B15" s="401" t="s">
        <v>1190</v>
      </c>
      <c r="C15" s="513">
        <v>319800</v>
      </c>
      <c r="D15" s="513">
        <v>433534.99698509002</v>
      </c>
      <c r="E15" s="513">
        <v>414715.77550891001</v>
      </c>
      <c r="F15" s="513">
        <v>523914.77003504994</v>
      </c>
      <c r="G15" s="513">
        <v>423676.80323023</v>
      </c>
      <c r="H15" s="513">
        <v>833541.84015202965</v>
      </c>
      <c r="I15" s="1296" t="s">
        <v>1191</v>
      </c>
    </row>
    <row r="16" spans="2:23" s="1348" customFormat="1" ht="23.1" customHeight="1" x14ac:dyDescent="0.2">
      <c r="B16" s="402" t="s">
        <v>1192</v>
      </c>
      <c r="C16" s="514">
        <v>157702</v>
      </c>
      <c r="D16" s="514">
        <v>235307.88323946</v>
      </c>
      <c r="E16" s="514">
        <v>210938.94246638997</v>
      </c>
      <c r="F16" s="514">
        <v>320373.95175900997</v>
      </c>
      <c r="G16" s="514">
        <v>203787.68173109996</v>
      </c>
      <c r="H16" s="514">
        <v>390394.35992637998</v>
      </c>
      <c r="I16" s="1298" t="s">
        <v>1181</v>
      </c>
    </row>
    <row r="17" spans="2:9" s="1348" customFormat="1" ht="23.1" customHeight="1" x14ac:dyDescent="0.2">
      <c r="B17" s="689" t="s">
        <v>1193</v>
      </c>
      <c r="C17" s="514">
        <v>113154</v>
      </c>
      <c r="D17" s="514">
        <v>184994.08606721999</v>
      </c>
      <c r="E17" s="514">
        <v>160658.45876886998</v>
      </c>
      <c r="F17" s="514">
        <v>261107.61779897998</v>
      </c>
      <c r="G17" s="514">
        <v>142644.41734889997</v>
      </c>
      <c r="H17" s="514">
        <v>276718.5721019</v>
      </c>
      <c r="I17" s="1327" t="s">
        <v>187</v>
      </c>
    </row>
    <row r="18" spans="2:9" s="1348" customFormat="1" ht="23.1" customHeight="1" x14ac:dyDescent="0.2">
      <c r="B18" s="689" t="s">
        <v>1194</v>
      </c>
      <c r="C18" s="514">
        <v>44548</v>
      </c>
      <c r="D18" s="514">
        <v>50313.797172240018</v>
      </c>
      <c r="E18" s="514">
        <v>50280.483697520001</v>
      </c>
      <c r="F18" s="514">
        <v>59266.333960030002</v>
      </c>
      <c r="G18" s="514">
        <v>61143.26438220001</v>
      </c>
      <c r="H18" s="514">
        <v>113675.78782447996</v>
      </c>
      <c r="I18" s="1327" t="s">
        <v>1195</v>
      </c>
    </row>
    <row r="19" spans="2:9" s="1348" customFormat="1" ht="23.1" customHeight="1" x14ac:dyDescent="0.2">
      <c r="B19" s="402" t="s">
        <v>1196</v>
      </c>
      <c r="C19" s="514">
        <v>162098</v>
      </c>
      <c r="D19" s="514">
        <v>198227.11374563002</v>
      </c>
      <c r="E19" s="514">
        <v>203776.83304252004</v>
      </c>
      <c r="F19" s="514">
        <v>203540.81827603996</v>
      </c>
      <c r="G19" s="514">
        <v>219889.12149913001</v>
      </c>
      <c r="H19" s="514">
        <v>443147.48022564966</v>
      </c>
      <c r="I19" s="1298" t="s">
        <v>1197</v>
      </c>
    </row>
    <row r="20" spans="2:9" s="1348" customFormat="1" ht="23.1" customHeight="1" x14ac:dyDescent="0.2">
      <c r="B20" s="689" t="s">
        <v>1193</v>
      </c>
      <c r="C20" s="514">
        <v>62045</v>
      </c>
      <c r="D20" s="514">
        <v>88330.117352430039</v>
      </c>
      <c r="E20" s="514">
        <v>62050.54957779</v>
      </c>
      <c r="F20" s="514">
        <v>59970.911912320007</v>
      </c>
      <c r="G20" s="514">
        <v>57864.329202390014</v>
      </c>
      <c r="H20" s="514">
        <v>108404.02387219999</v>
      </c>
      <c r="I20" s="1327" t="s">
        <v>187</v>
      </c>
    </row>
    <row r="21" spans="2:9" s="1348" customFormat="1" ht="23.1" customHeight="1" x14ac:dyDescent="0.2">
      <c r="B21" s="689" t="s">
        <v>1194</v>
      </c>
      <c r="C21" s="514">
        <v>100053</v>
      </c>
      <c r="D21" s="514">
        <v>109896.99639319997</v>
      </c>
      <c r="E21" s="514">
        <v>141726.28346473005</v>
      </c>
      <c r="F21" s="514">
        <v>143569.90636371996</v>
      </c>
      <c r="G21" s="514">
        <v>162024.79229673999</v>
      </c>
      <c r="H21" s="514">
        <v>334743.45635344967</v>
      </c>
      <c r="I21" s="1327" t="s">
        <v>1195</v>
      </c>
    </row>
    <row r="22" spans="2:9" s="1348" customFormat="1" ht="9.9499999999999993" customHeight="1" x14ac:dyDescent="0.2">
      <c r="B22" s="402"/>
      <c r="C22" s="1299"/>
      <c r="D22" s="1299"/>
      <c r="E22" s="1299"/>
      <c r="F22" s="1299"/>
      <c r="G22" s="1299"/>
      <c r="H22" s="1299"/>
      <c r="I22" s="1298"/>
    </row>
    <row r="23" spans="2:9" s="1348" customFormat="1" ht="23.1" customHeight="1" x14ac:dyDescent="0.2">
      <c r="B23" s="401" t="s">
        <v>1198</v>
      </c>
      <c r="C23" s="513">
        <v>1009033</v>
      </c>
      <c r="D23" s="513">
        <v>1507041.4329683396</v>
      </c>
      <c r="E23" s="513">
        <v>2259009.5744430679</v>
      </c>
      <c r="F23" s="513">
        <v>2059742.6319326474</v>
      </c>
      <c r="G23" s="513">
        <v>2008709.5091613592</v>
      </c>
      <c r="H23" s="513">
        <v>3172168.9962393148</v>
      </c>
      <c r="I23" s="1296" t="s">
        <v>1199</v>
      </c>
    </row>
    <row r="24" spans="2:9" s="1348" customFormat="1" ht="23.1" customHeight="1" x14ac:dyDescent="0.2">
      <c r="B24" s="402" t="s">
        <v>1200</v>
      </c>
      <c r="C24" s="514">
        <v>378179</v>
      </c>
      <c r="D24" s="514">
        <v>605389.82940822956</v>
      </c>
      <c r="E24" s="514">
        <v>743724.28745343757</v>
      </c>
      <c r="F24" s="514">
        <v>836126.58953280444</v>
      </c>
      <c r="G24" s="514">
        <v>816995.76838741696</v>
      </c>
      <c r="H24" s="514">
        <v>1387104.3177650608</v>
      </c>
      <c r="I24" s="1298" t="s">
        <v>1201</v>
      </c>
    </row>
    <row r="25" spans="2:9" s="1348" customFormat="1" ht="23.1" customHeight="1" x14ac:dyDescent="0.2">
      <c r="B25" s="689" t="s">
        <v>1192</v>
      </c>
      <c r="C25" s="514">
        <v>49992</v>
      </c>
      <c r="D25" s="514">
        <v>77183.702396489956</v>
      </c>
      <c r="E25" s="514">
        <v>111652.98458328002</v>
      </c>
      <c r="F25" s="514">
        <v>99927.02675017991</v>
      </c>
      <c r="G25" s="514">
        <v>85722.536361780003</v>
      </c>
      <c r="H25" s="514">
        <v>185553.18880167996</v>
      </c>
      <c r="I25" s="1327" t="s">
        <v>1181</v>
      </c>
    </row>
    <row r="26" spans="2:9" s="1348" customFormat="1" ht="23.1" customHeight="1" x14ac:dyDescent="0.2">
      <c r="B26" s="689" t="s">
        <v>1196</v>
      </c>
      <c r="C26" s="514">
        <v>328187</v>
      </c>
      <c r="D26" s="514">
        <v>528206.12701173965</v>
      </c>
      <c r="E26" s="514">
        <v>632071.30287015752</v>
      </c>
      <c r="F26" s="514">
        <v>736199.5627826245</v>
      </c>
      <c r="G26" s="514">
        <v>731273.23202563694</v>
      </c>
      <c r="H26" s="514">
        <v>1201551.1289633808</v>
      </c>
      <c r="I26" s="1327" t="s">
        <v>1197</v>
      </c>
    </row>
    <row r="27" spans="2:9" s="1348" customFormat="1" ht="23.1" customHeight="1" x14ac:dyDescent="0.2">
      <c r="B27" s="402" t="s">
        <v>1202</v>
      </c>
      <c r="C27" s="514">
        <v>630854</v>
      </c>
      <c r="D27" s="514">
        <v>901651.60356011009</v>
      </c>
      <c r="E27" s="514">
        <v>1515285.2869896302</v>
      </c>
      <c r="F27" s="514">
        <v>1223616.042399843</v>
      </c>
      <c r="G27" s="514">
        <v>1191713.7407739421</v>
      </c>
      <c r="H27" s="514">
        <v>1785064.678474254</v>
      </c>
      <c r="I27" s="1298" t="s">
        <v>1203</v>
      </c>
    </row>
    <row r="28" spans="2:9" s="1348" customFormat="1" ht="23.1" customHeight="1" x14ac:dyDescent="0.2">
      <c r="B28" s="689" t="s">
        <v>1192</v>
      </c>
      <c r="C28" s="514">
        <v>414369</v>
      </c>
      <c r="D28" s="514">
        <v>538153.24316492002</v>
      </c>
      <c r="E28" s="514">
        <v>718755.61371605005</v>
      </c>
      <c r="F28" s="514">
        <v>679218.04134618002</v>
      </c>
      <c r="G28" s="514">
        <v>689018.32460747007</v>
      </c>
      <c r="H28" s="514">
        <v>1160753.985211954</v>
      </c>
      <c r="I28" s="1327" t="s">
        <v>1181</v>
      </c>
    </row>
    <row r="29" spans="2:9" s="1348" customFormat="1" ht="23.1" customHeight="1" x14ac:dyDescent="0.2">
      <c r="B29" s="689" t="s">
        <v>1196</v>
      </c>
      <c r="C29" s="514">
        <v>216485</v>
      </c>
      <c r="D29" s="514">
        <v>363498.36039519001</v>
      </c>
      <c r="E29" s="514">
        <v>796529.67327358003</v>
      </c>
      <c r="F29" s="514">
        <v>544398.00105366297</v>
      </c>
      <c r="G29" s="514">
        <v>502695.41616647202</v>
      </c>
      <c r="H29" s="514">
        <v>624310.69326229999</v>
      </c>
      <c r="I29" s="1327" t="s">
        <v>1197</v>
      </c>
    </row>
    <row r="30" spans="2:9" s="1348" customFormat="1" ht="9.9499999999999993" customHeight="1" x14ac:dyDescent="0.2">
      <c r="B30" s="402"/>
      <c r="C30" s="1299"/>
      <c r="D30" s="1299"/>
      <c r="E30" s="1299"/>
      <c r="F30" s="1299"/>
      <c r="G30" s="1299"/>
      <c r="H30" s="1299"/>
      <c r="I30" s="1298"/>
    </row>
    <row r="31" spans="2:9" s="1348" customFormat="1" ht="23.1" customHeight="1" x14ac:dyDescent="0.2">
      <c r="B31" s="401" t="s">
        <v>1204</v>
      </c>
      <c r="C31" s="513">
        <v>34871</v>
      </c>
      <c r="D31" s="513">
        <v>75865.739198300013</v>
      </c>
      <c r="E31" s="513">
        <v>103744.59073681</v>
      </c>
      <c r="F31" s="513">
        <v>97403.639020479968</v>
      </c>
      <c r="G31" s="513">
        <v>172588.71404992201</v>
      </c>
      <c r="H31" s="513">
        <v>159940.81116113998</v>
      </c>
      <c r="I31" s="1296" t="s">
        <v>1205</v>
      </c>
    </row>
    <row r="32" spans="2:9" s="1348" customFormat="1" ht="9.9499999999999993" customHeight="1" x14ac:dyDescent="0.2">
      <c r="B32" s="402"/>
      <c r="C32" s="1299"/>
      <c r="D32" s="1299"/>
      <c r="E32" s="1299"/>
      <c r="F32" s="1299"/>
      <c r="G32" s="1299"/>
      <c r="H32" s="1299"/>
      <c r="I32" s="1298"/>
    </row>
    <row r="33" spans="2:9" s="1348" customFormat="1" ht="23.1" customHeight="1" x14ac:dyDescent="0.2">
      <c r="B33" s="401" t="s">
        <v>1206</v>
      </c>
      <c r="C33" s="513">
        <v>92041</v>
      </c>
      <c r="D33" s="513">
        <v>136986.55834059999</v>
      </c>
      <c r="E33" s="513">
        <v>167923.8733424698</v>
      </c>
      <c r="F33" s="513">
        <v>232013.07912466986</v>
      </c>
      <c r="G33" s="513">
        <v>266943.01678788994</v>
      </c>
      <c r="H33" s="513">
        <v>261204.00967810015</v>
      </c>
      <c r="I33" s="1296" t="s">
        <v>1207</v>
      </c>
    </row>
    <row r="34" spans="2:9" s="1348" customFormat="1" ht="9.9499999999999993" customHeight="1" x14ac:dyDescent="0.2">
      <c r="B34" s="402"/>
      <c r="C34" s="1299"/>
      <c r="D34" s="1299"/>
      <c r="E34" s="1299"/>
      <c r="F34" s="1299"/>
      <c r="G34" s="1299"/>
      <c r="H34" s="1299"/>
      <c r="I34" s="1298"/>
    </row>
    <row r="35" spans="2:9" s="1348" customFormat="1" ht="23.1" customHeight="1" x14ac:dyDescent="0.2">
      <c r="B35" s="401" t="s">
        <v>1208</v>
      </c>
      <c r="C35" s="513">
        <v>41594</v>
      </c>
      <c r="D35" s="513">
        <v>84948.716224630014</v>
      </c>
      <c r="E35" s="513">
        <v>72338.590540437013</v>
      </c>
      <c r="F35" s="513">
        <v>94694.515458449998</v>
      </c>
      <c r="G35" s="513">
        <v>103203.73441709991</v>
      </c>
      <c r="H35" s="513">
        <v>194237.23666681</v>
      </c>
      <c r="I35" s="1296" t="s">
        <v>1199</v>
      </c>
    </row>
    <row r="36" spans="2:9" s="1348" customFormat="1" ht="23.1" customHeight="1" x14ac:dyDescent="0.2">
      <c r="B36" s="689" t="s">
        <v>1210</v>
      </c>
      <c r="C36" s="514">
        <v>2687</v>
      </c>
      <c r="D36" s="514">
        <v>6376.2688387300032</v>
      </c>
      <c r="E36" s="514">
        <v>2332.3632725300004</v>
      </c>
      <c r="F36" s="514">
        <v>2891.207134909997</v>
      </c>
      <c r="G36" s="514">
        <v>9613.6580448799905</v>
      </c>
      <c r="H36" s="514">
        <v>15823.321861010005</v>
      </c>
      <c r="I36" s="1327" t="s">
        <v>1211</v>
      </c>
    </row>
    <row r="37" spans="2:9" s="1348" customFormat="1" ht="23.1" customHeight="1" x14ac:dyDescent="0.2">
      <c r="B37" s="689" t="s">
        <v>1212</v>
      </c>
      <c r="C37" s="514">
        <v>7665</v>
      </c>
      <c r="D37" s="514">
        <v>16920.248359879999</v>
      </c>
      <c r="E37" s="514">
        <v>9394.0683026970055</v>
      </c>
      <c r="F37" s="514">
        <v>16784.78496425</v>
      </c>
      <c r="G37" s="514">
        <v>18961.216555429979</v>
      </c>
      <c r="H37" s="514">
        <v>15090.00908916001</v>
      </c>
      <c r="I37" s="1327" t="s">
        <v>1213</v>
      </c>
    </row>
    <row r="38" spans="2:9" s="1348" customFormat="1" ht="23.1" customHeight="1" x14ac:dyDescent="0.2">
      <c r="B38" s="689" t="s">
        <v>1214</v>
      </c>
      <c r="C38" s="514">
        <v>31242</v>
      </c>
      <c r="D38" s="514">
        <v>61652.199026020004</v>
      </c>
      <c r="E38" s="514">
        <v>60612.158965210008</v>
      </c>
      <c r="F38" s="514">
        <v>75018.523359290004</v>
      </c>
      <c r="G38" s="514">
        <v>74628.859816789947</v>
      </c>
      <c r="H38" s="514">
        <v>163323.90571664</v>
      </c>
      <c r="I38" s="1327" t="s">
        <v>1215</v>
      </c>
    </row>
    <row r="39" spans="2:9" s="1348" customFormat="1" ht="9.9499999999999993" customHeight="1" x14ac:dyDescent="0.2">
      <c r="B39" s="402"/>
      <c r="C39" s="1349"/>
      <c r="D39" s="1349"/>
      <c r="E39" s="1349"/>
      <c r="F39" s="1349"/>
      <c r="G39" s="1349"/>
      <c r="H39" s="1349"/>
      <c r="I39" s="1298"/>
    </row>
    <row r="40" spans="2:9" s="1348" customFormat="1" ht="23.1" customHeight="1" x14ac:dyDescent="0.2">
      <c r="B40" s="401" t="s">
        <v>1216</v>
      </c>
      <c r="C40" s="513">
        <v>1</v>
      </c>
      <c r="D40" s="513">
        <v>94.907399999999996</v>
      </c>
      <c r="E40" s="513">
        <v>2189.7987434400002</v>
      </c>
      <c r="F40" s="513">
        <v>0</v>
      </c>
      <c r="G40" s="513">
        <v>7547.5807104099995</v>
      </c>
      <c r="H40" s="513">
        <v>1824.6425079999999</v>
      </c>
      <c r="I40" s="1296" t="s">
        <v>1217</v>
      </c>
    </row>
    <row r="41" spans="2:9" s="1348" customFormat="1" ht="9.9499999999999993" customHeight="1" x14ac:dyDescent="0.2">
      <c r="B41" s="402"/>
      <c r="C41" s="1299"/>
      <c r="D41" s="1299"/>
      <c r="E41" s="1299"/>
      <c r="F41" s="1299"/>
      <c r="G41" s="1299"/>
      <c r="H41" s="1299"/>
      <c r="I41" s="1298"/>
    </row>
    <row r="42" spans="2:9" s="1348" customFormat="1" ht="23.1" customHeight="1" x14ac:dyDescent="0.2">
      <c r="B42" s="401" t="s">
        <v>934</v>
      </c>
      <c r="C42" s="513">
        <v>1497340</v>
      </c>
      <c r="D42" s="513">
        <v>2238472.3511169599</v>
      </c>
      <c r="E42" s="513">
        <v>3019922.2033151346</v>
      </c>
      <c r="F42" s="513">
        <v>3007768.6355712973</v>
      </c>
      <c r="G42" s="513">
        <v>2982669.3583569108</v>
      </c>
      <c r="H42" s="513">
        <v>4622917.5364053948</v>
      </c>
      <c r="I42" s="1296" t="s">
        <v>67</v>
      </c>
    </row>
    <row r="43" spans="2:9" s="1348" customFormat="1" ht="15" customHeight="1" thickBot="1" x14ac:dyDescent="0.25">
      <c r="B43" s="1350"/>
      <c r="C43" s="1300"/>
      <c r="D43" s="1300"/>
      <c r="E43" s="1300"/>
      <c r="F43" s="1300"/>
      <c r="G43" s="1300"/>
      <c r="H43" s="1300"/>
      <c r="I43" s="1351"/>
    </row>
    <row r="44" spans="2:9" s="1348" customFormat="1" ht="15" customHeight="1" thickTop="1" x14ac:dyDescent="0.2">
      <c r="B44" s="1352"/>
      <c r="C44" s="514"/>
      <c r="D44" s="514"/>
      <c r="E44" s="514"/>
      <c r="F44" s="514"/>
      <c r="G44" s="514"/>
      <c r="H44" s="514"/>
      <c r="I44" s="1353"/>
    </row>
    <row r="45" spans="2:9" s="1348" customFormat="1" ht="23.1" customHeight="1" x14ac:dyDescent="0.2">
      <c r="B45" s="510" t="s">
        <v>1120</v>
      </c>
      <c r="C45" s="514"/>
      <c r="D45" s="514"/>
      <c r="E45" s="514"/>
      <c r="F45" s="514"/>
      <c r="G45" s="514"/>
      <c r="H45" s="514"/>
      <c r="I45" s="1293" t="s">
        <v>1121</v>
      </c>
    </row>
    <row r="46" spans="2:9" s="1348" customFormat="1" ht="9.9499999999999993" customHeight="1" x14ac:dyDescent="0.2">
      <c r="B46" s="402"/>
      <c r="C46" s="1299"/>
      <c r="D46" s="1299"/>
      <c r="E46" s="1299"/>
      <c r="F46" s="1299"/>
      <c r="G46" s="1299"/>
      <c r="H46" s="1299"/>
      <c r="I46" s="1298"/>
    </row>
    <row r="47" spans="2:9" s="1348" customFormat="1" ht="23.1" customHeight="1" x14ac:dyDescent="0.2">
      <c r="B47" s="401" t="s">
        <v>1190</v>
      </c>
      <c r="C47" s="513">
        <v>2052.4</v>
      </c>
      <c r="D47" s="513">
        <v>1951.8804260889997</v>
      </c>
      <c r="E47" s="513">
        <v>1429.6706794440001</v>
      </c>
      <c r="F47" s="513">
        <v>2683.653968034062</v>
      </c>
      <c r="G47" s="513">
        <v>1705.0690065170002</v>
      </c>
      <c r="H47" s="513">
        <v>1818.3712501079999</v>
      </c>
      <c r="I47" s="1296" t="s">
        <v>1191</v>
      </c>
    </row>
    <row r="48" spans="2:9" s="1348" customFormat="1" ht="23.1" customHeight="1" x14ac:dyDescent="0.2">
      <c r="B48" s="402" t="s">
        <v>1192</v>
      </c>
      <c r="C48" s="514">
        <v>1232.4000000000001</v>
      </c>
      <c r="D48" s="514">
        <v>1377.7504775499999</v>
      </c>
      <c r="E48" s="514">
        <v>929.83368693</v>
      </c>
      <c r="F48" s="514">
        <v>2028.9926232799999</v>
      </c>
      <c r="G48" s="514">
        <v>980.22327336000012</v>
      </c>
      <c r="H48" s="514">
        <v>1073.3367914200001</v>
      </c>
      <c r="I48" s="1298" t="s">
        <v>1181</v>
      </c>
    </row>
    <row r="49" spans="2:9" s="1348" customFormat="1" ht="23.1" customHeight="1" x14ac:dyDescent="0.2">
      <c r="B49" s="689" t="s">
        <v>1193</v>
      </c>
      <c r="C49" s="514">
        <v>975.4</v>
      </c>
      <c r="D49" s="514">
        <v>1255.5390649999999</v>
      </c>
      <c r="E49" s="514">
        <v>823.96908573999997</v>
      </c>
      <c r="F49" s="514">
        <v>1898.1988332799999</v>
      </c>
      <c r="G49" s="514">
        <v>841.89284458000009</v>
      </c>
      <c r="H49" s="514">
        <v>962.75165060000006</v>
      </c>
      <c r="I49" s="1327" t="s">
        <v>187</v>
      </c>
    </row>
    <row r="50" spans="2:9" s="1348" customFormat="1" ht="23.1" customHeight="1" x14ac:dyDescent="0.2">
      <c r="B50" s="689" t="s">
        <v>1194</v>
      </c>
      <c r="C50" s="514">
        <v>257</v>
      </c>
      <c r="D50" s="514">
        <v>122.21141254999996</v>
      </c>
      <c r="E50" s="514">
        <v>105.86460119</v>
      </c>
      <c r="F50" s="514">
        <v>130.79379</v>
      </c>
      <c r="G50" s="514">
        <v>138.33042877999998</v>
      </c>
      <c r="H50" s="514">
        <v>110.58514081999996</v>
      </c>
      <c r="I50" s="1327" t="s">
        <v>1195</v>
      </c>
    </row>
    <row r="51" spans="2:9" s="1348" customFormat="1" ht="23.1" customHeight="1" x14ac:dyDescent="0.2">
      <c r="B51" s="402" t="s">
        <v>1196</v>
      </c>
      <c r="C51" s="514">
        <v>820</v>
      </c>
      <c r="D51" s="514">
        <v>574.12994853899988</v>
      </c>
      <c r="E51" s="514">
        <v>499.83699251400003</v>
      </c>
      <c r="F51" s="514">
        <v>654.66134475406227</v>
      </c>
      <c r="G51" s="514">
        <v>724.84573315700015</v>
      </c>
      <c r="H51" s="514">
        <v>745.03445868799997</v>
      </c>
      <c r="I51" s="1298" t="s">
        <v>1197</v>
      </c>
    </row>
    <row r="52" spans="2:9" s="1348" customFormat="1" ht="23.1" customHeight="1" x14ac:dyDescent="0.2">
      <c r="B52" s="689" t="s">
        <v>1193</v>
      </c>
      <c r="C52" s="514">
        <v>404</v>
      </c>
      <c r="D52" s="514">
        <v>324.71804937999997</v>
      </c>
      <c r="E52" s="514">
        <v>175.79228710000001</v>
      </c>
      <c r="F52" s="514">
        <v>214.28529590843905</v>
      </c>
      <c r="G52" s="514">
        <v>220.64772314000001</v>
      </c>
      <c r="H52" s="514">
        <v>175.78628481000001</v>
      </c>
      <c r="I52" s="1327" t="s">
        <v>187</v>
      </c>
    </row>
    <row r="53" spans="2:9" s="1348" customFormat="1" ht="23.1" customHeight="1" x14ac:dyDescent="0.2">
      <c r="B53" s="689" t="s">
        <v>1194</v>
      </c>
      <c r="C53" s="514">
        <v>416</v>
      </c>
      <c r="D53" s="514">
        <v>249.41189915899989</v>
      </c>
      <c r="E53" s="514">
        <v>324.04470541400002</v>
      </c>
      <c r="F53" s="514">
        <v>440.37604884562325</v>
      </c>
      <c r="G53" s="514">
        <v>504.19801001700012</v>
      </c>
      <c r="H53" s="514">
        <v>569.24817387799999</v>
      </c>
      <c r="I53" s="1327" t="s">
        <v>1195</v>
      </c>
    </row>
    <row r="54" spans="2:9" s="1348" customFormat="1" ht="9.9499999999999993" customHeight="1" x14ac:dyDescent="0.2">
      <c r="B54" s="402"/>
      <c r="C54" s="1299"/>
      <c r="D54" s="1299"/>
      <c r="E54" s="1299"/>
      <c r="F54" s="1299"/>
      <c r="G54" s="1299"/>
      <c r="H54" s="1299"/>
      <c r="I54" s="1298"/>
    </row>
    <row r="55" spans="2:9" s="1348" customFormat="1" ht="23.1" customHeight="1" x14ac:dyDescent="0.2">
      <c r="B55" s="401" t="s">
        <v>1198</v>
      </c>
      <c r="C55" s="513">
        <v>7687.4</v>
      </c>
      <c r="D55" s="513">
        <v>7129.8225193770013</v>
      </c>
      <c r="E55" s="513">
        <v>10512.5024041778</v>
      </c>
      <c r="F55" s="513">
        <v>8420.5635389102208</v>
      </c>
      <c r="G55" s="513">
        <v>9088.6310329910048</v>
      </c>
      <c r="H55" s="513">
        <v>7819.9964527019984</v>
      </c>
      <c r="I55" s="1296" t="s">
        <v>1199</v>
      </c>
    </row>
    <row r="56" spans="2:9" s="1348" customFormat="1" ht="23.1" customHeight="1" x14ac:dyDescent="0.2">
      <c r="B56" s="402" t="s">
        <v>1200</v>
      </c>
      <c r="C56" s="1299">
        <v>2353</v>
      </c>
      <c r="D56" s="1299">
        <v>2316.8747736570008</v>
      </c>
      <c r="E56" s="1299">
        <v>2829.7949542637998</v>
      </c>
      <c r="F56" s="1299">
        <v>3465.2508903592211</v>
      </c>
      <c r="G56" s="1299">
        <v>3532.699071601005</v>
      </c>
      <c r="H56" s="1299">
        <v>2563.8798042359995</v>
      </c>
      <c r="I56" s="1298" t="s">
        <v>1201</v>
      </c>
    </row>
    <row r="57" spans="2:9" s="1348" customFormat="1" ht="23.1" customHeight="1" x14ac:dyDescent="0.2">
      <c r="B57" s="689" t="s">
        <v>1192</v>
      </c>
      <c r="C57" s="514">
        <v>875</v>
      </c>
      <c r="D57" s="514">
        <v>929.84189899799958</v>
      </c>
      <c r="E57" s="514">
        <v>1218.1880635750001</v>
      </c>
      <c r="F57" s="514">
        <v>1291.7943304944201</v>
      </c>
      <c r="G57" s="514">
        <v>1209.1526008190006</v>
      </c>
      <c r="H57" s="514">
        <v>836.67176077499994</v>
      </c>
      <c r="I57" s="1327" t="s">
        <v>1181</v>
      </c>
    </row>
    <row r="58" spans="2:9" s="1348" customFormat="1" ht="23.1" customHeight="1" x14ac:dyDescent="0.2">
      <c r="B58" s="689" t="s">
        <v>1196</v>
      </c>
      <c r="C58" s="514">
        <v>1478</v>
      </c>
      <c r="D58" s="514">
        <v>1387.0328746590012</v>
      </c>
      <c r="E58" s="514">
        <v>1611.6068906887999</v>
      </c>
      <c r="F58" s="514">
        <v>2173.456559864801</v>
      </c>
      <c r="G58" s="514">
        <v>2323.5464707820042</v>
      </c>
      <c r="H58" s="514">
        <v>1727.2080434609993</v>
      </c>
      <c r="I58" s="1327" t="s">
        <v>1197</v>
      </c>
    </row>
    <row r="59" spans="2:9" s="1348" customFormat="1" ht="23.1" customHeight="1" x14ac:dyDescent="0.2">
      <c r="B59" s="402" t="s">
        <v>1202</v>
      </c>
      <c r="C59" s="1299">
        <v>5334.4</v>
      </c>
      <c r="D59" s="1299">
        <v>4812.9477457200001</v>
      </c>
      <c r="E59" s="1299">
        <v>7682.7074499139999</v>
      </c>
      <c r="F59" s="1299">
        <v>4955.3126485510002</v>
      </c>
      <c r="G59" s="1299">
        <v>5555.9319613900007</v>
      </c>
      <c r="H59" s="1299">
        <v>5256.1166484659989</v>
      </c>
      <c r="I59" s="1298" t="s">
        <v>1203</v>
      </c>
    </row>
    <row r="60" spans="2:9" s="1348" customFormat="1" ht="23.1" customHeight="1" x14ac:dyDescent="0.2">
      <c r="B60" s="689" t="s">
        <v>1192</v>
      </c>
      <c r="C60" s="514">
        <v>4031.4</v>
      </c>
      <c r="D60" s="514">
        <v>3308.1394495</v>
      </c>
      <c r="E60" s="514">
        <v>3398.0790259999999</v>
      </c>
      <c r="F60" s="514">
        <v>2814.5248179999999</v>
      </c>
      <c r="G60" s="514">
        <v>3343.486077</v>
      </c>
      <c r="H60" s="514">
        <v>3663.9496349899996</v>
      </c>
      <c r="I60" s="1327" t="s">
        <v>1181</v>
      </c>
    </row>
    <row r="61" spans="2:9" s="1348" customFormat="1" ht="23.1" customHeight="1" x14ac:dyDescent="0.2">
      <c r="B61" s="689" t="s">
        <v>1196</v>
      </c>
      <c r="C61" s="514">
        <v>1303</v>
      </c>
      <c r="D61" s="514">
        <v>1504.8082962200001</v>
      </c>
      <c r="E61" s="514">
        <v>4284.6284239140005</v>
      </c>
      <c r="F61" s="514">
        <v>2140.7878305510003</v>
      </c>
      <c r="G61" s="514">
        <v>2212.4458843900002</v>
      </c>
      <c r="H61" s="514">
        <v>1592.1670134759997</v>
      </c>
      <c r="I61" s="1327" t="s">
        <v>1197</v>
      </c>
    </row>
    <row r="62" spans="2:9" s="1348" customFormat="1" ht="9.9499999999999993" customHeight="1" x14ac:dyDescent="0.2">
      <c r="B62" s="402"/>
      <c r="C62" s="1349"/>
      <c r="D62" s="1349"/>
      <c r="E62" s="1349"/>
      <c r="F62" s="1349"/>
      <c r="G62" s="1349"/>
      <c r="H62" s="1349"/>
      <c r="I62" s="1298"/>
    </row>
    <row r="63" spans="2:9" s="1348" customFormat="1" ht="22.5" customHeight="1" x14ac:dyDescent="0.2">
      <c r="B63" s="401" t="s">
        <v>1204</v>
      </c>
      <c r="C63" s="513">
        <v>49</v>
      </c>
      <c r="D63" s="513">
        <v>86.96962353699999</v>
      </c>
      <c r="E63" s="513">
        <v>123.68658641642293</v>
      </c>
      <c r="F63" s="513">
        <v>119.24919567199998</v>
      </c>
      <c r="G63" s="513">
        <v>130.51310719399999</v>
      </c>
      <c r="H63" s="513">
        <v>83.257527815000017</v>
      </c>
      <c r="I63" s="1296" t="s">
        <v>1205</v>
      </c>
    </row>
    <row r="64" spans="2:9" s="1348" customFormat="1" ht="9.9499999999999993" customHeight="1" x14ac:dyDescent="0.2">
      <c r="B64" s="402"/>
      <c r="C64" s="1349"/>
      <c r="D64" s="1349"/>
      <c r="E64" s="1349"/>
      <c r="F64" s="1349"/>
      <c r="G64" s="1349"/>
      <c r="H64" s="1349"/>
      <c r="I64" s="1298"/>
    </row>
    <row r="65" spans="2:9" s="1348" customFormat="1" ht="23.1" customHeight="1" x14ac:dyDescent="0.2">
      <c r="B65" s="401" t="s">
        <v>1206</v>
      </c>
      <c r="C65" s="513">
        <v>107</v>
      </c>
      <c r="D65" s="513">
        <v>70.344157720000027</v>
      </c>
      <c r="E65" s="513">
        <v>94.488651451604198</v>
      </c>
      <c r="F65" s="513">
        <v>143.597735449</v>
      </c>
      <c r="G65" s="513">
        <v>179.209556037</v>
      </c>
      <c r="H65" s="513">
        <v>104.414464108</v>
      </c>
      <c r="I65" s="1296" t="s">
        <v>1207</v>
      </c>
    </row>
    <row r="66" spans="2:9" s="1348" customFormat="1" ht="9.9499999999999993" customHeight="1" x14ac:dyDescent="0.2">
      <c r="B66" s="402"/>
      <c r="C66" s="1299"/>
      <c r="D66" s="1299"/>
      <c r="E66" s="1299"/>
      <c r="F66" s="1299"/>
      <c r="G66" s="1299"/>
      <c r="H66" s="1299"/>
      <c r="I66" s="1298"/>
    </row>
    <row r="67" spans="2:9" s="1348" customFormat="1" ht="23.1" customHeight="1" x14ac:dyDescent="0.2">
      <c r="B67" s="401" t="s">
        <v>1208</v>
      </c>
      <c r="C67" s="513">
        <v>72</v>
      </c>
      <c r="D67" s="513">
        <v>74.118623282999977</v>
      </c>
      <c r="E67" s="513">
        <v>63.986196618273837</v>
      </c>
      <c r="F67" s="513">
        <v>96.101724813999994</v>
      </c>
      <c r="G67" s="513">
        <v>109.46101066400004</v>
      </c>
      <c r="H67" s="513">
        <v>67.309772382999995</v>
      </c>
      <c r="I67" s="1296" t="s">
        <v>1199</v>
      </c>
    </row>
    <row r="68" spans="2:9" s="1348" customFormat="1" ht="23.1" customHeight="1" x14ac:dyDescent="0.2">
      <c r="B68" s="689" t="s">
        <v>1210</v>
      </c>
      <c r="C68" s="514">
        <v>5</v>
      </c>
      <c r="D68" s="514">
        <v>3.8814744099999987</v>
      </c>
      <c r="E68" s="514">
        <v>1.8940038600000002</v>
      </c>
      <c r="F68" s="514">
        <v>4.936326471000001</v>
      </c>
      <c r="G68" s="514">
        <v>15.678049623999996</v>
      </c>
      <c r="H68" s="514">
        <v>15.942293691000001</v>
      </c>
      <c r="I68" s="1327" t="s">
        <v>1211</v>
      </c>
    </row>
    <row r="69" spans="2:9" s="1348" customFormat="1" ht="23.1" customHeight="1" x14ac:dyDescent="0.2">
      <c r="B69" s="689" t="s">
        <v>1212</v>
      </c>
      <c r="C69" s="514">
        <v>23</v>
      </c>
      <c r="D69" s="514">
        <v>21.481604364999999</v>
      </c>
      <c r="E69" s="514">
        <v>19.42305120227384</v>
      </c>
      <c r="F69" s="514">
        <v>44.026611993999985</v>
      </c>
      <c r="G69" s="514">
        <v>47.059209852000016</v>
      </c>
      <c r="H69" s="514">
        <v>18.861069393000005</v>
      </c>
      <c r="I69" s="1327" t="s">
        <v>1213</v>
      </c>
    </row>
    <row r="70" spans="2:9" s="1348" customFormat="1" ht="23.1" customHeight="1" x14ac:dyDescent="0.2">
      <c r="B70" s="689" t="s">
        <v>1214</v>
      </c>
      <c r="C70" s="514">
        <v>44</v>
      </c>
      <c r="D70" s="514">
        <v>48.755544507999979</v>
      </c>
      <c r="E70" s="514">
        <v>42.669141556</v>
      </c>
      <c r="F70" s="514">
        <v>47.138786349</v>
      </c>
      <c r="G70" s="514">
        <v>46.723751188000023</v>
      </c>
      <c r="H70" s="514">
        <v>32.506409298999998</v>
      </c>
      <c r="I70" s="1327" t="s">
        <v>1215</v>
      </c>
    </row>
    <row r="71" spans="2:9" s="1348" customFormat="1" ht="9.9499999999999993" customHeight="1" x14ac:dyDescent="0.2">
      <c r="B71" s="402"/>
      <c r="C71" s="1299"/>
      <c r="D71" s="1299"/>
      <c r="E71" s="1299"/>
      <c r="F71" s="1299"/>
      <c r="G71" s="1299"/>
      <c r="H71" s="1299"/>
      <c r="I71" s="1298"/>
    </row>
    <row r="72" spans="2:9" s="1348" customFormat="1" ht="21.75" customHeight="1" x14ac:dyDescent="0.2">
      <c r="B72" s="401" t="s">
        <v>1216</v>
      </c>
      <c r="C72" s="513">
        <v>0.04</v>
      </c>
      <c r="D72" s="513">
        <v>0.04</v>
      </c>
      <c r="E72" s="513">
        <v>0.23899999999999999</v>
      </c>
      <c r="F72" s="513">
        <v>0</v>
      </c>
      <c r="G72" s="513">
        <v>0.537076</v>
      </c>
      <c r="H72" s="513">
        <v>3.2320000000000002E-2</v>
      </c>
      <c r="I72" s="1296" t="s">
        <v>1217</v>
      </c>
    </row>
    <row r="73" spans="2:9" s="1348" customFormat="1" ht="9.9499999999999993" customHeight="1" x14ac:dyDescent="0.2">
      <c r="B73" s="402"/>
      <c r="C73" s="1299"/>
      <c r="D73" s="1299"/>
      <c r="E73" s="1299"/>
      <c r="F73" s="1299"/>
      <c r="G73" s="1299"/>
      <c r="H73" s="1299"/>
      <c r="I73" s="1298"/>
    </row>
    <row r="74" spans="2:9" s="1348" customFormat="1" ht="23.1" customHeight="1" x14ac:dyDescent="0.2">
      <c r="B74" s="401" t="s">
        <v>934</v>
      </c>
      <c r="C74" s="513">
        <v>9967.84</v>
      </c>
      <c r="D74" s="513">
        <v>9313.1753500060022</v>
      </c>
      <c r="E74" s="513">
        <v>12224.5735181081</v>
      </c>
      <c r="F74" s="513">
        <v>11463.166162879283</v>
      </c>
      <c r="G74" s="513">
        <v>11213.420789403006</v>
      </c>
      <c r="H74" s="513">
        <v>9893.3817871159972</v>
      </c>
      <c r="I74" s="1296" t="s">
        <v>67</v>
      </c>
    </row>
    <row r="75" spans="2:9" s="20" customFormat="1" ht="15" customHeight="1" thickBot="1" x14ac:dyDescent="0.7">
      <c r="B75" s="1354"/>
      <c r="C75" s="1355"/>
      <c r="D75" s="1355"/>
      <c r="E75" s="1355"/>
      <c r="F75" s="1355"/>
      <c r="G75" s="1355"/>
      <c r="H75" s="1355"/>
      <c r="I75" s="1356"/>
    </row>
    <row r="76" spans="2:9" ht="9" customHeight="1" thickTop="1" x14ac:dyDescent="0.5">
      <c r="B76" s="1335"/>
      <c r="C76" s="1336"/>
      <c r="D76" s="1336"/>
      <c r="E76" s="1336"/>
      <c r="F76" s="1336"/>
      <c r="G76" s="1336"/>
      <c r="H76" s="1336"/>
      <c r="I76" s="1337"/>
    </row>
    <row r="77" spans="2:9" s="11" customFormat="1" ht="9" customHeight="1" x14ac:dyDescent="0.5">
      <c r="B77" s="28"/>
      <c r="C77" s="1309"/>
      <c r="D77" s="1309"/>
      <c r="E77" s="1309"/>
      <c r="F77" s="1309"/>
      <c r="G77" s="1309"/>
      <c r="H77" s="1309"/>
      <c r="I77" s="1338"/>
    </row>
    <row r="78" spans="2:9" s="38" customFormat="1" ht="18.75" customHeight="1" x14ac:dyDescent="0.5">
      <c r="B78" s="38" t="s">
        <v>1146</v>
      </c>
      <c r="I78" s="38" t="s">
        <v>1147</v>
      </c>
    </row>
    <row r="83" spans="7:8" x14ac:dyDescent="0.35">
      <c r="G83" s="1155"/>
      <c r="H83" s="1155"/>
    </row>
  </sheetData>
  <mergeCells count="10">
    <mergeCell ref="B3:I3"/>
    <mergeCell ref="B5:I5"/>
    <mergeCell ref="B9:B11"/>
    <mergeCell ref="C9:C11"/>
    <mergeCell ref="D9:D11"/>
    <mergeCell ref="E9:E11"/>
    <mergeCell ref="F9:F11"/>
    <mergeCell ref="G9:G11"/>
    <mergeCell ref="H9:H11"/>
    <mergeCell ref="I9:I11"/>
  </mergeCells>
  <printOptions horizontalCentered="1"/>
  <pageMargins left="0.196850393700787" right="0.196850393700787" top="0.59055118110236204" bottom="0.59055118110236204" header="0.511811023622047" footer="0.511811023622047"/>
  <pageSetup paperSize="9" scale="45" orientation="portrait" r:id="rId1"/>
  <headerFooter alignWithMargins="0">
    <oddFooter>&amp;C&amp;"Times New Roman,Regular"&amp;20- 45 -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4"/>
  <sheetViews>
    <sheetView rightToLeft="1" view="pageBreakPreview" zoomScale="50" zoomScaleSheetLayoutView="50" workbookViewId="0">
      <pane xSplit="2" ySplit="11" topLeftCell="F12" activePane="bottomRight" state="frozen"/>
      <selection pane="topRight"/>
      <selection pane="bottomLeft"/>
      <selection pane="bottomRight"/>
    </sheetView>
  </sheetViews>
  <sheetFormatPr defaultRowHeight="15" x14ac:dyDescent="0.35"/>
  <cols>
    <col min="1" max="1" width="9.42578125" style="39" customWidth="1"/>
    <col min="2" max="2" width="63.140625" style="39" customWidth="1"/>
    <col min="3" max="20" width="15.28515625" style="39" customWidth="1"/>
    <col min="21" max="21" width="61.7109375" style="39" customWidth="1"/>
    <col min="22" max="16384" width="9.140625" style="39"/>
  </cols>
  <sheetData>
    <row r="1" spans="1:22" s="5" customFormat="1" ht="16.5" customHeight="1" x14ac:dyDescent="0.65">
      <c r="B1" s="2"/>
      <c r="C1" s="2"/>
      <c r="D1" s="2"/>
      <c r="E1" s="2"/>
      <c r="F1" s="2"/>
      <c r="G1" s="2"/>
      <c r="H1" s="2"/>
      <c r="I1" s="2"/>
      <c r="J1" s="2"/>
      <c r="K1" s="2"/>
      <c r="L1" s="2"/>
      <c r="M1" s="2"/>
      <c r="N1" s="2"/>
      <c r="O1" s="2"/>
      <c r="P1" s="2"/>
      <c r="Q1" s="2"/>
      <c r="R1" s="2"/>
      <c r="S1" s="2"/>
      <c r="T1" s="2"/>
      <c r="U1" s="2"/>
    </row>
    <row r="2" spans="1:22" s="5" customFormat="1" ht="16.5" customHeight="1" x14ac:dyDescent="0.65">
      <c r="B2" s="2"/>
      <c r="C2" s="2"/>
      <c r="D2" s="2"/>
      <c r="E2" s="2"/>
      <c r="F2" s="2"/>
      <c r="G2" s="2"/>
      <c r="H2" s="2"/>
      <c r="I2" s="2"/>
      <c r="J2" s="2"/>
      <c r="K2" s="2"/>
      <c r="L2" s="2"/>
      <c r="M2" s="2"/>
      <c r="N2" s="2"/>
      <c r="O2" s="2"/>
      <c r="P2" s="2"/>
      <c r="Q2" s="2"/>
      <c r="R2" s="2"/>
      <c r="S2" s="2"/>
      <c r="T2" s="2"/>
      <c r="U2" s="2"/>
    </row>
    <row r="3" spans="1:22" s="5" customFormat="1" ht="16.5" customHeight="1" x14ac:dyDescent="0.65">
      <c r="B3" s="2"/>
      <c r="C3" s="2"/>
      <c r="D3" s="2"/>
      <c r="E3" s="2"/>
      <c r="F3" s="2"/>
      <c r="G3" s="2"/>
      <c r="H3" s="2"/>
      <c r="I3" s="2"/>
      <c r="J3" s="2"/>
      <c r="K3" s="2"/>
      <c r="L3" s="2"/>
      <c r="M3" s="2"/>
      <c r="N3" s="2"/>
      <c r="O3" s="2"/>
      <c r="P3" s="2"/>
      <c r="Q3" s="2"/>
      <c r="R3" s="2"/>
      <c r="S3" s="2"/>
      <c r="T3" s="2"/>
      <c r="U3" s="2"/>
    </row>
    <row r="4" spans="1:22" s="1357" customFormat="1" ht="29.25" customHeight="1" x14ac:dyDescent="0.2">
      <c r="B4" s="1775" t="s">
        <v>1809</v>
      </c>
      <c r="C4" s="1775"/>
      <c r="D4" s="1775"/>
      <c r="E4" s="1775"/>
      <c r="F4" s="1775"/>
      <c r="G4" s="1775"/>
      <c r="H4" s="1775"/>
      <c r="I4" s="1775"/>
      <c r="J4" s="1775"/>
      <c r="K4" s="1775"/>
      <c r="L4" s="1775" t="s">
        <v>1810</v>
      </c>
      <c r="M4" s="1775"/>
      <c r="N4" s="1775"/>
      <c r="O4" s="1775"/>
      <c r="P4" s="1775"/>
      <c r="Q4" s="1775"/>
      <c r="R4" s="1775"/>
      <c r="S4" s="1775"/>
      <c r="T4" s="1775"/>
      <c r="U4" s="1775"/>
    </row>
    <row r="5" spans="1:22" s="42" customFormat="1" ht="16.5" customHeight="1" x14ac:dyDescent="0.65">
      <c r="B5" s="43"/>
      <c r="C5" s="43"/>
      <c r="D5" s="43"/>
      <c r="E5" s="43"/>
      <c r="F5" s="43"/>
      <c r="G5" s="43"/>
      <c r="H5" s="43"/>
      <c r="I5" s="43"/>
      <c r="J5" s="43"/>
      <c r="K5" s="43"/>
      <c r="L5" s="43"/>
      <c r="M5" s="43"/>
      <c r="N5" s="43"/>
      <c r="O5" s="43"/>
      <c r="P5" s="43"/>
      <c r="Q5" s="43"/>
      <c r="R5" s="43"/>
      <c r="S5" s="43"/>
      <c r="T5" s="43"/>
      <c r="U5" s="43"/>
    </row>
    <row r="6" spans="1:22" s="42" customFormat="1" ht="16.5" customHeight="1" x14ac:dyDescent="0.65">
      <c r="B6" s="43"/>
      <c r="C6" s="43"/>
      <c r="D6" s="43"/>
      <c r="E6" s="43"/>
      <c r="F6" s="43"/>
      <c r="G6" s="43"/>
      <c r="H6" s="43"/>
      <c r="I6" s="43"/>
      <c r="J6" s="43"/>
      <c r="K6" s="43"/>
      <c r="L6" s="43"/>
      <c r="M6" s="43"/>
      <c r="N6" s="43"/>
      <c r="O6" s="43"/>
      <c r="P6" s="43"/>
      <c r="Q6" s="43"/>
      <c r="R6" s="43"/>
      <c r="S6" s="43"/>
      <c r="T6" s="43"/>
      <c r="U6" s="43"/>
    </row>
    <row r="7" spans="1:22" s="380" customFormat="1" ht="22.5" x14ac:dyDescent="0.5">
      <c r="B7" s="382" t="s">
        <v>758</v>
      </c>
      <c r="C7" s="1358"/>
      <c r="D7" s="1358"/>
      <c r="E7" s="1358"/>
      <c r="F7" s="1358"/>
      <c r="G7" s="1358"/>
      <c r="H7" s="1358"/>
      <c r="I7" s="1358"/>
      <c r="J7" s="1358"/>
      <c r="K7" s="1358"/>
      <c r="L7" s="1358"/>
      <c r="M7" s="1358"/>
      <c r="N7" s="1358"/>
      <c r="O7" s="1358"/>
      <c r="P7" s="1358"/>
      <c r="Q7" s="1358"/>
      <c r="R7" s="1358"/>
      <c r="S7" s="1358"/>
      <c r="T7" s="1358"/>
      <c r="U7" s="383" t="s">
        <v>762</v>
      </c>
    </row>
    <row r="8" spans="1:22" s="42" customFormat="1" ht="19.5" customHeight="1" thickBot="1" x14ac:dyDescent="0.7">
      <c r="B8" s="43"/>
      <c r="C8" s="43"/>
      <c r="D8" s="43"/>
      <c r="E8" s="43"/>
      <c r="F8" s="43"/>
      <c r="G8" s="43"/>
      <c r="H8" s="43"/>
      <c r="I8" s="43"/>
      <c r="J8" s="43"/>
      <c r="K8" s="43"/>
      <c r="L8" s="43"/>
      <c r="M8" s="43"/>
      <c r="N8" s="43"/>
      <c r="O8" s="43"/>
      <c r="P8" s="43"/>
      <c r="Q8" s="43"/>
      <c r="R8" s="43"/>
      <c r="S8" s="43"/>
      <c r="T8" s="43"/>
      <c r="U8" s="43"/>
    </row>
    <row r="9" spans="1:22" s="1359" customFormat="1" ht="24.95" customHeight="1" thickTop="1" x14ac:dyDescent="0.7">
      <c r="A9" s="372"/>
      <c r="B9" s="1845" t="s">
        <v>212</v>
      </c>
      <c r="C9" s="1824">
        <v>2015</v>
      </c>
      <c r="D9" s="1824">
        <v>2016</v>
      </c>
      <c r="E9" s="1824">
        <v>2017</v>
      </c>
      <c r="F9" s="1824">
        <v>2018</v>
      </c>
      <c r="G9" s="1824">
        <v>2019</v>
      </c>
      <c r="H9" s="1824">
        <v>2020</v>
      </c>
      <c r="I9" s="1867">
        <v>2020</v>
      </c>
      <c r="J9" s="1868"/>
      <c r="K9" s="1868"/>
      <c r="L9" s="1865">
        <v>2020</v>
      </c>
      <c r="M9" s="1865"/>
      <c r="N9" s="1865"/>
      <c r="O9" s="1865"/>
      <c r="P9" s="1865"/>
      <c r="Q9" s="1865"/>
      <c r="R9" s="1865"/>
      <c r="S9" s="1865"/>
      <c r="T9" s="1866"/>
      <c r="U9" s="1776" t="s">
        <v>211</v>
      </c>
    </row>
    <row r="10" spans="1:22" s="20" customFormat="1" ht="23.25" customHeight="1" x14ac:dyDescent="0.65">
      <c r="B10" s="1846"/>
      <c r="C10" s="1825"/>
      <c r="D10" s="1825"/>
      <c r="E10" s="1825"/>
      <c r="F10" s="1825"/>
      <c r="G10" s="1825"/>
      <c r="H10" s="1825"/>
      <c r="I10" s="1360" t="s">
        <v>80</v>
      </c>
      <c r="J10" s="1361" t="s">
        <v>81</v>
      </c>
      <c r="K10" s="1361" t="s">
        <v>82</v>
      </c>
      <c r="L10" s="1361" t="s">
        <v>83</v>
      </c>
      <c r="M10" s="1361" t="s">
        <v>84</v>
      </c>
      <c r="N10" s="1361" t="s">
        <v>74</v>
      </c>
      <c r="O10" s="1361" t="s">
        <v>75</v>
      </c>
      <c r="P10" s="1361" t="s">
        <v>76</v>
      </c>
      <c r="Q10" s="1361" t="s">
        <v>77</v>
      </c>
      <c r="R10" s="1361" t="s">
        <v>78</v>
      </c>
      <c r="S10" s="1361" t="s">
        <v>79</v>
      </c>
      <c r="T10" s="1362" t="s">
        <v>613</v>
      </c>
      <c r="U10" s="1777"/>
    </row>
    <row r="11" spans="1:22" s="1366" customFormat="1" ht="23.25" customHeight="1" x14ac:dyDescent="0.65">
      <c r="A11" s="20"/>
      <c r="B11" s="1847"/>
      <c r="C11" s="1826"/>
      <c r="D11" s="1826"/>
      <c r="E11" s="1826"/>
      <c r="F11" s="1826"/>
      <c r="G11" s="1826"/>
      <c r="H11" s="1826"/>
      <c r="I11" s="1363" t="s">
        <v>142</v>
      </c>
      <c r="J11" s="1364" t="s">
        <v>25</v>
      </c>
      <c r="K11" s="1364" t="s">
        <v>26</v>
      </c>
      <c r="L11" s="1364" t="s">
        <v>27</v>
      </c>
      <c r="M11" s="1364" t="s">
        <v>73</v>
      </c>
      <c r="N11" s="1364" t="s">
        <v>136</v>
      </c>
      <c r="O11" s="1364" t="s">
        <v>137</v>
      </c>
      <c r="P11" s="1364" t="s">
        <v>138</v>
      </c>
      <c r="Q11" s="1364" t="s">
        <v>139</v>
      </c>
      <c r="R11" s="1364" t="s">
        <v>140</v>
      </c>
      <c r="S11" s="1364" t="s">
        <v>141</v>
      </c>
      <c r="T11" s="1365" t="s">
        <v>135</v>
      </c>
      <c r="U11" s="1778"/>
    </row>
    <row r="12" spans="1:22" s="372" customFormat="1" ht="10.5" customHeight="1" x14ac:dyDescent="0.7">
      <c r="B12" s="274"/>
      <c r="C12" s="1367"/>
      <c r="D12" s="1367"/>
      <c r="E12" s="1367"/>
      <c r="F12" s="1367"/>
      <c r="G12" s="1367"/>
      <c r="H12" s="1367"/>
      <c r="I12" s="1368"/>
      <c r="J12" s="1369"/>
      <c r="K12" s="1369"/>
      <c r="L12" s="1369"/>
      <c r="M12" s="1369"/>
      <c r="N12" s="1369"/>
      <c r="O12" s="1369"/>
      <c r="P12" s="1369"/>
      <c r="Q12" s="1369"/>
      <c r="R12" s="1369"/>
      <c r="S12" s="1369"/>
      <c r="T12" s="1370"/>
      <c r="U12" s="1371"/>
    </row>
    <row r="13" spans="1:22" s="1372" customFormat="1" ht="24.95" customHeight="1" x14ac:dyDescent="0.2">
      <c r="B13" s="1373" t="s">
        <v>1219</v>
      </c>
      <c r="C13" s="1374"/>
      <c r="D13" s="1374"/>
      <c r="E13" s="1374"/>
      <c r="F13" s="1374"/>
      <c r="G13" s="1374"/>
      <c r="H13" s="1374"/>
      <c r="I13" s="1375"/>
      <c r="J13" s="1376"/>
      <c r="K13" s="1376"/>
      <c r="L13" s="1376"/>
      <c r="M13" s="1376"/>
      <c r="N13" s="1376"/>
      <c r="O13" s="1376"/>
      <c r="P13" s="1376"/>
      <c r="Q13" s="1376"/>
      <c r="R13" s="1376"/>
      <c r="S13" s="1376"/>
      <c r="T13" s="1377"/>
      <c r="U13" s="1167" t="s">
        <v>1220</v>
      </c>
    </row>
    <row r="14" spans="1:22" s="371" customFormat="1" ht="10.5" customHeight="1" x14ac:dyDescent="0.2">
      <c r="B14" s="402"/>
      <c r="C14" s="722"/>
      <c r="D14" s="722"/>
      <c r="E14" s="722"/>
      <c r="F14" s="722"/>
      <c r="G14" s="722"/>
      <c r="H14" s="722"/>
      <c r="I14" s="723"/>
      <c r="J14" s="724"/>
      <c r="K14" s="724"/>
      <c r="L14" s="724"/>
      <c r="M14" s="724"/>
      <c r="N14" s="724"/>
      <c r="O14" s="724"/>
      <c r="P14" s="724"/>
      <c r="Q14" s="724"/>
      <c r="R14" s="724"/>
      <c r="S14" s="724"/>
      <c r="T14" s="725"/>
      <c r="U14" s="1146"/>
    </row>
    <row r="15" spans="1:22" s="371" customFormat="1" ht="24.95" customHeight="1" x14ac:dyDescent="0.2">
      <c r="B15" s="402" t="s">
        <v>1221</v>
      </c>
      <c r="C15" s="514">
        <v>416618.56412363041</v>
      </c>
      <c r="D15" s="514">
        <v>847663.28505162825</v>
      </c>
      <c r="E15" s="514">
        <v>949460.57728170382</v>
      </c>
      <c r="F15" s="514">
        <v>834526.95318333257</v>
      </c>
      <c r="G15" s="514">
        <v>897247.50249103329</v>
      </c>
      <c r="H15" s="514">
        <v>1889723.2047821067</v>
      </c>
      <c r="I15" s="695">
        <v>76591.835563618268</v>
      </c>
      <c r="J15" s="696">
        <v>83047.443002127577</v>
      </c>
      <c r="K15" s="696">
        <v>98410.599681606662</v>
      </c>
      <c r="L15" s="696">
        <v>70946.189050336325</v>
      </c>
      <c r="M15" s="696">
        <v>99173.6821030766</v>
      </c>
      <c r="N15" s="696">
        <v>181176.5069595493</v>
      </c>
      <c r="O15" s="696">
        <v>212487.04929909459</v>
      </c>
      <c r="P15" s="696">
        <v>115168.86073229316</v>
      </c>
      <c r="Q15" s="696">
        <v>198256.38852393071</v>
      </c>
      <c r="R15" s="696">
        <v>241411.36397599871</v>
      </c>
      <c r="S15" s="696">
        <v>251105.95143344006</v>
      </c>
      <c r="T15" s="757">
        <v>261947.33445703468</v>
      </c>
      <c r="U15" s="1146" t="s">
        <v>1222</v>
      </c>
      <c r="V15" s="1263"/>
    </row>
    <row r="16" spans="1:22" s="371" customFormat="1" ht="24.95" customHeight="1" x14ac:dyDescent="0.2">
      <c r="B16" s="402" t="s">
        <v>1223</v>
      </c>
      <c r="C16" s="514">
        <v>49085.884904030114</v>
      </c>
      <c r="D16" s="514">
        <v>62970.771080350329</v>
      </c>
      <c r="E16" s="514">
        <v>71563.089358597077</v>
      </c>
      <c r="F16" s="514">
        <v>72460.523520454735</v>
      </c>
      <c r="G16" s="514">
        <v>71975.511837953905</v>
      </c>
      <c r="H16" s="514">
        <v>137283.23927653971</v>
      </c>
      <c r="I16" s="695">
        <v>5610.8598089202851</v>
      </c>
      <c r="J16" s="696">
        <v>6882.5303004990428</v>
      </c>
      <c r="K16" s="696">
        <v>9366.0395984475381</v>
      </c>
      <c r="L16" s="696">
        <v>8996.3484140918881</v>
      </c>
      <c r="M16" s="696">
        <v>9282.3099012970524</v>
      </c>
      <c r="N16" s="696">
        <v>11687.522640257419</v>
      </c>
      <c r="O16" s="696">
        <v>17053.458109101124</v>
      </c>
      <c r="P16" s="696">
        <v>10482.83551221834</v>
      </c>
      <c r="Q16" s="696">
        <v>17758.435241184361</v>
      </c>
      <c r="R16" s="696">
        <v>14245.00088186834</v>
      </c>
      <c r="S16" s="696">
        <v>13597.978022061243</v>
      </c>
      <c r="T16" s="757">
        <v>12319.920846593064</v>
      </c>
      <c r="U16" s="1146" t="s">
        <v>1224</v>
      </c>
      <c r="V16" s="1263"/>
    </row>
    <row r="17" spans="2:32" s="371" customFormat="1" ht="24.95" customHeight="1" x14ac:dyDescent="0.2">
      <c r="B17" s="402" t="s">
        <v>1225</v>
      </c>
      <c r="C17" s="514">
        <v>9638.9859740446991</v>
      </c>
      <c r="D17" s="514">
        <v>3483.2602866553734</v>
      </c>
      <c r="E17" s="514">
        <v>2262.6425869113496</v>
      </c>
      <c r="F17" s="514">
        <v>3866.5851083773559</v>
      </c>
      <c r="G17" s="514">
        <v>45261.214096908399</v>
      </c>
      <c r="H17" s="514">
        <v>92073.240011723057</v>
      </c>
      <c r="I17" s="695">
        <v>939.83182542800262</v>
      </c>
      <c r="J17" s="696">
        <v>9505.5147158705258</v>
      </c>
      <c r="K17" s="696">
        <v>703.48713110466053</v>
      </c>
      <c r="L17" s="696">
        <v>1132.9490939760485</v>
      </c>
      <c r="M17" s="696">
        <v>4200.6099102299295</v>
      </c>
      <c r="N17" s="696">
        <v>6791.866101436829</v>
      </c>
      <c r="O17" s="696">
        <v>2491.8631459241901</v>
      </c>
      <c r="P17" s="696">
        <v>31217.537790289764</v>
      </c>
      <c r="Q17" s="696">
        <v>12482.452870074911</v>
      </c>
      <c r="R17" s="696">
        <v>1088.8638296935594</v>
      </c>
      <c r="S17" s="696">
        <v>14084.624358397979</v>
      </c>
      <c r="T17" s="757">
        <v>7433.6392392966673</v>
      </c>
      <c r="U17" s="1146" t="s">
        <v>1226</v>
      </c>
      <c r="V17" s="1263"/>
    </row>
    <row r="18" spans="2:32" s="371" customFormat="1" ht="24.95" customHeight="1" x14ac:dyDescent="0.2">
      <c r="B18" s="402" t="s">
        <v>1227</v>
      </c>
      <c r="C18" s="514">
        <v>2076.4434919280743</v>
      </c>
      <c r="D18" s="514">
        <v>2614.279452731309</v>
      </c>
      <c r="E18" s="514">
        <v>5461.6736187890265</v>
      </c>
      <c r="F18" s="514">
        <v>3688.5756851671908</v>
      </c>
      <c r="G18" s="514">
        <v>4967.3961499195511</v>
      </c>
      <c r="H18" s="514">
        <v>10753.451800045374</v>
      </c>
      <c r="I18" s="695">
        <v>244.36736016644278</v>
      </c>
      <c r="J18" s="696">
        <v>488.59465036683764</v>
      </c>
      <c r="K18" s="696">
        <v>621.17376702741728</v>
      </c>
      <c r="L18" s="696">
        <v>210.04374689202976</v>
      </c>
      <c r="M18" s="696">
        <v>826.57600577054973</v>
      </c>
      <c r="N18" s="696">
        <v>573.37759253341881</v>
      </c>
      <c r="O18" s="696">
        <v>802.263813487231</v>
      </c>
      <c r="P18" s="696">
        <v>488.96027730308776</v>
      </c>
      <c r="Q18" s="696">
        <v>1700.4560450120964</v>
      </c>
      <c r="R18" s="696">
        <v>1834.3660693536854</v>
      </c>
      <c r="S18" s="696">
        <v>1522.7605941368836</v>
      </c>
      <c r="T18" s="757">
        <v>1440.5118779956938</v>
      </c>
      <c r="U18" s="1146" t="s">
        <v>1228</v>
      </c>
      <c r="V18" s="1263"/>
    </row>
    <row r="19" spans="2:32" s="371" customFormat="1" ht="24.95" customHeight="1" x14ac:dyDescent="0.2">
      <c r="B19" s="402" t="s">
        <v>1229</v>
      </c>
      <c r="C19" s="514">
        <v>79167.595038310523</v>
      </c>
      <c r="D19" s="514">
        <v>173162.81523098217</v>
      </c>
      <c r="E19" s="514">
        <v>227820.90927009116</v>
      </c>
      <c r="F19" s="514">
        <v>133119.20900868028</v>
      </c>
      <c r="G19" s="514">
        <v>119438.14816830677</v>
      </c>
      <c r="H19" s="514">
        <v>178272.4897985509</v>
      </c>
      <c r="I19" s="695">
        <v>10214.937469345439</v>
      </c>
      <c r="J19" s="696">
        <v>9037.5879722788559</v>
      </c>
      <c r="K19" s="696">
        <v>10732.364770724913</v>
      </c>
      <c r="L19" s="696">
        <v>8296.0610586327002</v>
      </c>
      <c r="M19" s="696">
        <v>6268.3737900806118</v>
      </c>
      <c r="N19" s="696">
        <v>21539.944299419396</v>
      </c>
      <c r="O19" s="696">
        <v>17178.100622128411</v>
      </c>
      <c r="P19" s="696">
        <v>17945.146759066589</v>
      </c>
      <c r="Q19" s="696">
        <v>24676.586474353739</v>
      </c>
      <c r="R19" s="696">
        <v>25557.051714510519</v>
      </c>
      <c r="S19" s="696">
        <v>13522.185944750832</v>
      </c>
      <c r="T19" s="757">
        <v>13304.148923258888</v>
      </c>
      <c r="U19" s="1146" t="s">
        <v>1230</v>
      </c>
      <c r="V19" s="1263"/>
    </row>
    <row r="20" spans="2:32" s="370" customFormat="1" ht="24.95" customHeight="1" x14ac:dyDescent="0.2">
      <c r="B20" s="401" t="s">
        <v>934</v>
      </c>
      <c r="C20" s="513">
        <v>556587.47353194386</v>
      </c>
      <c r="D20" s="513">
        <v>1089894.4111023473</v>
      </c>
      <c r="E20" s="513">
        <v>1256568.8921160924</v>
      </c>
      <c r="F20" s="513">
        <v>1047661.8465060123</v>
      </c>
      <c r="G20" s="513">
        <v>1138889.772744122</v>
      </c>
      <c r="H20" s="513">
        <v>2308105.6256689657</v>
      </c>
      <c r="I20" s="621">
        <v>93601.832027478449</v>
      </c>
      <c r="J20" s="622">
        <v>108961.67064114283</v>
      </c>
      <c r="K20" s="622">
        <v>119833.66494891119</v>
      </c>
      <c r="L20" s="622">
        <v>89581.591363928979</v>
      </c>
      <c r="M20" s="622">
        <v>119751.55171045475</v>
      </c>
      <c r="N20" s="622">
        <v>221769.21759319637</v>
      </c>
      <c r="O20" s="622">
        <v>250012.73498973556</v>
      </c>
      <c r="P20" s="622">
        <v>175303.34107117096</v>
      </c>
      <c r="Q20" s="622">
        <v>254874.31915455585</v>
      </c>
      <c r="R20" s="622">
        <v>284136.64647142478</v>
      </c>
      <c r="S20" s="622">
        <v>293833.50035278703</v>
      </c>
      <c r="T20" s="624">
        <v>296445.55534417898</v>
      </c>
      <c r="U20" s="1144" t="s">
        <v>67</v>
      </c>
      <c r="V20" s="1263"/>
      <c r="W20" s="1145"/>
      <c r="X20" s="1145"/>
      <c r="Y20" s="1145"/>
      <c r="Z20" s="1145"/>
      <c r="AA20" s="1145"/>
      <c r="AB20" s="1145"/>
      <c r="AC20" s="1145"/>
      <c r="AD20" s="1145"/>
      <c r="AE20" s="1145"/>
      <c r="AF20" s="1145"/>
    </row>
    <row r="21" spans="2:32" s="371" customFormat="1" ht="20.25" customHeight="1" thickBot="1" x14ac:dyDescent="0.25">
      <c r="B21" s="1265"/>
      <c r="C21" s="1300"/>
      <c r="D21" s="1300"/>
      <c r="E21" s="1300"/>
      <c r="F21" s="1300"/>
      <c r="G21" s="1300"/>
      <c r="H21" s="1300"/>
      <c r="I21" s="1378"/>
      <c r="J21" s="1379"/>
      <c r="K21" s="1379"/>
      <c r="L21" s="1379"/>
      <c r="M21" s="1379"/>
      <c r="N21" s="1379"/>
      <c r="O21" s="1379"/>
      <c r="P21" s="1379"/>
      <c r="Q21" s="1379"/>
      <c r="R21" s="1379"/>
      <c r="S21" s="1379"/>
      <c r="T21" s="1380"/>
      <c r="U21" s="1381"/>
      <c r="V21" s="1263"/>
    </row>
    <row r="22" spans="2:32" s="371" customFormat="1" ht="10.5" customHeight="1" thickTop="1" x14ac:dyDescent="0.2">
      <c r="B22" s="402"/>
      <c r="C22" s="514"/>
      <c r="D22" s="514"/>
      <c r="E22" s="514"/>
      <c r="F22" s="514"/>
      <c r="G22" s="514"/>
      <c r="H22" s="514"/>
      <c r="I22" s="695"/>
      <c r="J22" s="696"/>
      <c r="K22" s="696"/>
      <c r="L22" s="696"/>
      <c r="M22" s="696"/>
      <c r="N22" s="696"/>
      <c r="O22" s="696"/>
      <c r="P22" s="696"/>
      <c r="Q22" s="696"/>
      <c r="R22" s="696"/>
      <c r="S22" s="696"/>
      <c r="T22" s="757"/>
      <c r="U22" s="1146"/>
      <c r="V22" s="1263"/>
    </row>
    <row r="23" spans="2:32" s="1372" customFormat="1" ht="24.95" customHeight="1" x14ac:dyDescent="0.2">
      <c r="B23" s="510" t="s">
        <v>1231</v>
      </c>
      <c r="C23" s="1302"/>
      <c r="D23" s="1302"/>
      <c r="E23" s="1302"/>
      <c r="F23" s="1302"/>
      <c r="G23" s="1302"/>
      <c r="H23" s="1302"/>
      <c r="I23" s="1382"/>
      <c r="J23" s="1383"/>
      <c r="K23" s="1383"/>
      <c r="L23" s="1383"/>
      <c r="M23" s="1383"/>
      <c r="N23" s="1383"/>
      <c r="O23" s="1383"/>
      <c r="P23" s="1383"/>
      <c r="Q23" s="1383"/>
      <c r="R23" s="1383"/>
      <c r="S23" s="1383"/>
      <c r="T23" s="1384"/>
      <c r="U23" s="1167" t="s">
        <v>1232</v>
      </c>
      <c r="V23" s="1263"/>
    </row>
    <row r="24" spans="2:32" s="371" customFormat="1" ht="10.5" customHeight="1" x14ac:dyDescent="0.2">
      <c r="B24" s="402"/>
      <c r="C24" s="514"/>
      <c r="D24" s="514"/>
      <c r="E24" s="514"/>
      <c r="F24" s="514"/>
      <c r="G24" s="514"/>
      <c r="H24" s="514"/>
      <c r="I24" s="695"/>
      <c r="J24" s="696"/>
      <c r="K24" s="696"/>
      <c r="L24" s="696"/>
      <c r="M24" s="696"/>
      <c r="N24" s="696"/>
      <c r="O24" s="696"/>
      <c r="P24" s="696"/>
      <c r="Q24" s="696"/>
      <c r="R24" s="696"/>
      <c r="S24" s="696"/>
      <c r="T24" s="757"/>
      <c r="U24" s="1146"/>
      <c r="V24" s="1263"/>
    </row>
    <row r="25" spans="2:32" s="371" customFormat="1" ht="24.95" customHeight="1" x14ac:dyDescent="0.2">
      <c r="B25" s="402" t="s">
        <v>1233</v>
      </c>
      <c r="C25" s="514">
        <v>44151.999484629741</v>
      </c>
      <c r="D25" s="514">
        <v>93056.913291256526</v>
      </c>
      <c r="E25" s="514">
        <v>78195.101252278429</v>
      </c>
      <c r="F25" s="514">
        <v>53995.5079975029</v>
      </c>
      <c r="G25" s="514">
        <v>86873.378904601399</v>
      </c>
      <c r="H25" s="514">
        <v>536905.66906207253</v>
      </c>
      <c r="I25" s="695">
        <v>12906.966038107385</v>
      </c>
      <c r="J25" s="696">
        <v>16769.785193180909</v>
      </c>
      <c r="K25" s="696">
        <v>27923.301305623645</v>
      </c>
      <c r="L25" s="696">
        <v>19417.291677165103</v>
      </c>
      <c r="M25" s="696">
        <v>18296.516090240082</v>
      </c>
      <c r="N25" s="696">
        <v>48824.287151946373</v>
      </c>
      <c r="O25" s="696">
        <v>56996.561855897453</v>
      </c>
      <c r="P25" s="696">
        <v>52425.616862245763</v>
      </c>
      <c r="Q25" s="696">
        <v>69161.570360451573</v>
      </c>
      <c r="R25" s="696">
        <v>77418.973785340786</v>
      </c>
      <c r="S25" s="696">
        <v>68436.778143926305</v>
      </c>
      <c r="T25" s="757">
        <v>68328.020597947165</v>
      </c>
      <c r="U25" s="1146" t="s">
        <v>1234</v>
      </c>
      <c r="V25" s="1263"/>
    </row>
    <row r="26" spans="2:32" s="371" customFormat="1" ht="24.95" customHeight="1" x14ac:dyDescent="0.2">
      <c r="B26" s="402" t="s">
        <v>1235</v>
      </c>
      <c r="C26" s="514">
        <v>5868.8699871649087</v>
      </c>
      <c r="D26" s="514">
        <v>6517.8641411203898</v>
      </c>
      <c r="E26" s="514">
        <v>9090.001834517916</v>
      </c>
      <c r="F26" s="514">
        <v>9263.7724915600011</v>
      </c>
      <c r="G26" s="514">
        <v>9219.5998968235363</v>
      </c>
      <c r="H26" s="514">
        <v>12220.925652589642</v>
      </c>
      <c r="I26" s="695">
        <v>350.55320141924562</v>
      </c>
      <c r="J26" s="696">
        <v>560.39776026706591</v>
      </c>
      <c r="K26" s="696">
        <v>220.44291210482527</v>
      </c>
      <c r="L26" s="696">
        <v>80.525324815718577</v>
      </c>
      <c r="M26" s="696">
        <v>771.38561859198114</v>
      </c>
      <c r="N26" s="696">
        <v>1458.1062251264548</v>
      </c>
      <c r="O26" s="696">
        <v>3241.5502962887213</v>
      </c>
      <c r="P26" s="696">
        <v>963.11902913850281</v>
      </c>
      <c r="Q26" s="696">
        <v>2363.2578406362463</v>
      </c>
      <c r="R26" s="696">
        <v>1075.082049224606</v>
      </c>
      <c r="S26" s="696">
        <v>284.82268475557851</v>
      </c>
      <c r="T26" s="757">
        <v>851.68271022069746</v>
      </c>
      <c r="U26" s="1146" t="s">
        <v>1236</v>
      </c>
      <c r="V26" s="1263"/>
    </row>
    <row r="27" spans="2:32" s="371" customFormat="1" ht="24.95" customHeight="1" x14ac:dyDescent="0.2">
      <c r="B27" s="402" t="s">
        <v>1237</v>
      </c>
      <c r="C27" s="514">
        <v>3208.9512958970008</v>
      </c>
      <c r="D27" s="514">
        <v>11119.371525805964</v>
      </c>
      <c r="E27" s="514">
        <v>15338.923168984995</v>
      </c>
      <c r="F27" s="514">
        <v>17990.24771639653</v>
      </c>
      <c r="G27" s="514">
        <v>17656.1201664418</v>
      </c>
      <c r="H27" s="514">
        <v>29667.138284267621</v>
      </c>
      <c r="I27" s="695">
        <v>665.3658425564588</v>
      </c>
      <c r="J27" s="696">
        <v>1984.5526916394756</v>
      </c>
      <c r="K27" s="696">
        <v>2402.0855758148377</v>
      </c>
      <c r="L27" s="696">
        <v>1748.522724020534</v>
      </c>
      <c r="M27" s="696">
        <v>1561.4463076829957</v>
      </c>
      <c r="N27" s="696">
        <v>2802.7367399874793</v>
      </c>
      <c r="O27" s="696">
        <v>4161.6136305254013</v>
      </c>
      <c r="P27" s="696">
        <v>1639.3704513414636</v>
      </c>
      <c r="Q27" s="696">
        <v>2459.7722788496776</v>
      </c>
      <c r="R27" s="696">
        <v>2765.2599482242676</v>
      </c>
      <c r="S27" s="696">
        <v>4975.5776409743594</v>
      </c>
      <c r="T27" s="757">
        <v>2500.834452650678</v>
      </c>
      <c r="U27" s="1146" t="s">
        <v>1238</v>
      </c>
      <c r="V27" s="1263"/>
    </row>
    <row r="28" spans="2:32" s="371" customFormat="1" ht="24.95" customHeight="1" x14ac:dyDescent="0.2">
      <c r="B28" s="402" t="s">
        <v>1239</v>
      </c>
      <c r="C28" s="514">
        <v>4402.7550577145494</v>
      </c>
      <c r="D28" s="514">
        <v>7765.1921239273515</v>
      </c>
      <c r="E28" s="514">
        <v>8318.3706489564447</v>
      </c>
      <c r="F28" s="514">
        <v>7767.8656554218996</v>
      </c>
      <c r="G28" s="514">
        <v>13848.315748587147</v>
      </c>
      <c r="H28" s="514">
        <v>22326.165422045018</v>
      </c>
      <c r="I28" s="695">
        <v>1081.0293755212397</v>
      </c>
      <c r="J28" s="696">
        <v>522.59145232133881</v>
      </c>
      <c r="K28" s="696">
        <v>1781.0421829637362</v>
      </c>
      <c r="L28" s="696">
        <v>2433.2327059968256</v>
      </c>
      <c r="M28" s="696">
        <v>1844.4113215030045</v>
      </c>
      <c r="N28" s="696">
        <v>2378.9601845718735</v>
      </c>
      <c r="O28" s="696">
        <v>2082.887724695383</v>
      </c>
      <c r="P28" s="696">
        <v>1788.2322926073541</v>
      </c>
      <c r="Q28" s="696">
        <v>2703.8242127142871</v>
      </c>
      <c r="R28" s="696">
        <v>3154.8229308547047</v>
      </c>
      <c r="S28" s="696">
        <v>871.47491512220972</v>
      </c>
      <c r="T28" s="757">
        <v>1683.6561231730616</v>
      </c>
      <c r="U28" s="1146" t="s">
        <v>1240</v>
      </c>
      <c r="V28" s="1263"/>
    </row>
    <row r="29" spans="2:32" s="371" customFormat="1" ht="24.95" customHeight="1" x14ac:dyDescent="0.2">
      <c r="B29" s="402" t="s">
        <v>1241</v>
      </c>
      <c r="C29" s="514">
        <v>2656.9381191533785</v>
      </c>
      <c r="D29" s="514">
        <v>2895.9713769382925</v>
      </c>
      <c r="E29" s="514">
        <v>3318.9221173387737</v>
      </c>
      <c r="F29" s="514">
        <v>3589.1143766599998</v>
      </c>
      <c r="G29" s="514">
        <v>5247.4037185724555</v>
      </c>
      <c r="H29" s="514">
        <v>11554.962968803424</v>
      </c>
      <c r="I29" s="695">
        <v>204.30677963387498</v>
      </c>
      <c r="J29" s="696">
        <v>512.32659183201349</v>
      </c>
      <c r="K29" s="696">
        <v>785.44962503557292</v>
      </c>
      <c r="L29" s="696">
        <v>384.31980147691331</v>
      </c>
      <c r="M29" s="696">
        <v>633.55658746825441</v>
      </c>
      <c r="N29" s="696">
        <v>1415.4099011050741</v>
      </c>
      <c r="O29" s="696">
        <v>1181.9690192053208</v>
      </c>
      <c r="P29" s="696">
        <v>533.89716226257053</v>
      </c>
      <c r="Q29" s="696">
        <v>1942.0510080043066</v>
      </c>
      <c r="R29" s="696">
        <v>1824.3812886505909</v>
      </c>
      <c r="S29" s="696">
        <v>1150.1759238604916</v>
      </c>
      <c r="T29" s="757">
        <v>987.11928026844009</v>
      </c>
      <c r="U29" s="1146" t="s">
        <v>1242</v>
      </c>
      <c r="V29" s="1263"/>
    </row>
    <row r="30" spans="2:32" s="371" customFormat="1" ht="24.95" customHeight="1" x14ac:dyDescent="0.2">
      <c r="B30" s="402" t="s">
        <v>1243</v>
      </c>
      <c r="C30" s="514">
        <v>81477.85115599542</v>
      </c>
      <c r="D30" s="514">
        <v>139734.29192887101</v>
      </c>
      <c r="E30" s="514">
        <v>147312.02252563889</v>
      </c>
      <c r="F30" s="514">
        <v>166535.7628937175</v>
      </c>
      <c r="G30" s="514">
        <v>189299.91813573858</v>
      </c>
      <c r="H30" s="514">
        <v>359151.04097832309</v>
      </c>
      <c r="I30" s="695">
        <v>14714.138367294741</v>
      </c>
      <c r="J30" s="696">
        <v>16025.171028499939</v>
      </c>
      <c r="K30" s="696">
        <v>18148.921804425841</v>
      </c>
      <c r="L30" s="696">
        <v>10976.371838071525</v>
      </c>
      <c r="M30" s="696">
        <v>13916.876494493597</v>
      </c>
      <c r="N30" s="696">
        <v>33810.642007117443</v>
      </c>
      <c r="O30" s="696">
        <v>46439.797958968695</v>
      </c>
      <c r="P30" s="696">
        <v>10318.947762703388</v>
      </c>
      <c r="Q30" s="696">
        <v>33925.837850010532</v>
      </c>
      <c r="R30" s="696">
        <v>44524.598107858816</v>
      </c>
      <c r="S30" s="696">
        <v>56691.032753655883</v>
      </c>
      <c r="T30" s="757">
        <v>59658.705005222699</v>
      </c>
      <c r="U30" s="1146" t="s">
        <v>1244</v>
      </c>
      <c r="V30" s="1263"/>
    </row>
    <row r="31" spans="2:32" s="371" customFormat="1" ht="24.95" customHeight="1" x14ac:dyDescent="0.2">
      <c r="B31" s="402" t="s">
        <v>1245</v>
      </c>
      <c r="C31" s="514">
        <v>52646.068852798118</v>
      </c>
      <c r="D31" s="514">
        <v>96181.269748638791</v>
      </c>
      <c r="E31" s="514">
        <v>140409.71295494735</v>
      </c>
      <c r="F31" s="514">
        <v>68746.34597813795</v>
      </c>
      <c r="G31" s="514">
        <v>57668.259667395483</v>
      </c>
      <c r="H31" s="514">
        <v>82402.050741150568</v>
      </c>
      <c r="I31" s="695">
        <v>4410.8597911998531</v>
      </c>
      <c r="J31" s="696">
        <v>3786.9414831903127</v>
      </c>
      <c r="K31" s="696">
        <v>4935.6071855609634</v>
      </c>
      <c r="L31" s="696">
        <v>4982.8731438432706</v>
      </c>
      <c r="M31" s="696">
        <v>2971.871465079897</v>
      </c>
      <c r="N31" s="696">
        <v>13668.132905896196</v>
      </c>
      <c r="O31" s="696">
        <v>7818.7709636799482</v>
      </c>
      <c r="P31" s="696">
        <v>6381.6295892258995</v>
      </c>
      <c r="Q31" s="696">
        <v>12044.02151049474</v>
      </c>
      <c r="R31" s="696">
        <v>9744.3815173163875</v>
      </c>
      <c r="S31" s="696">
        <v>5373.7120320737904</v>
      </c>
      <c r="T31" s="757">
        <v>6283.2491535893032</v>
      </c>
      <c r="U31" s="1146" t="s">
        <v>1246</v>
      </c>
      <c r="V31" s="1263"/>
    </row>
    <row r="32" spans="2:32" s="371" customFormat="1" ht="24.95" customHeight="1" x14ac:dyDescent="0.2">
      <c r="B32" s="402" t="s">
        <v>1247</v>
      </c>
      <c r="C32" s="514">
        <v>81907.644893418124</v>
      </c>
      <c r="D32" s="514">
        <v>279085.71317230351</v>
      </c>
      <c r="E32" s="514">
        <v>272091.81529544148</v>
      </c>
      <c r="F32" s="514">
        <v>135809.07169422001</v>
      </c>
      <c r="G32" s="514">
        <v>140738.45652139359</v>
      </c>
      <c r="H32" s="514">
        <v>300308.22890902066</v>
      </c>
      <c r="I32" s="695">
        <v>10443.590744842215</v>
      </c>
      <c r="J32" s="696">
        <v>9912.7534567355797</v>
      </c>
      <c r="K32" s="696">
        <v>13719.114589159493</v>
      </c>
      <c r="L32" s="696">
        <v>11513.235457161329</v>
      </c>
      <c r="M32" s="696">
        <v>12870.189833190989</v>
      </c>
      <c r="N32" s="696">
        <v>23310.333580944065</v>
      </c>
      <c r="O32" s="696">
        <v>15485.474585958591</v>
      </c>
      <c r="P32" s="696">
        <v>22557.406033639112</v>
      </c>
      <c r="Q32" s="696">
        <v>41714.859755342521</v>
      </c>
      <c r="R32" s="696">
        <v>38262.213404687929</v>
      </c>
      <c r="S32" s="696">
        <v>48307.997129758769</v>
      </c>
      <c r="T32" s="757">
        <v>52211.060337600094</v>
      </c>
      <c r="U32" s="1146" t="s">
        <v>1248</v>
      </c>
      <c r="V32" s="1263"/>
    </row>
    <row r="33" spans="2:22" s="371" customFormat="1" ht="24.95" customHeight="1" x14ac:dyDescent="0.2">
      <c r="B33" s="402" t="s">
        <v>1249</v>
      </c>
      <c r="C33" s="514">
        <v>74182.363329861415</v>
      </c>
      <c r="D33" s="514">
        <v>103124.79390179856</v>
      </c>
      <c r="E33" s="514">
        <v>112296.97952023415</v>
      </c>
      <c r="F33" s="514">
        <v>109765.02696099548</v>
      </c>
      <c r="G33" s="514">
        <v>133293.94127892735</v>
      </c>
      <c r="H33" s="514">
        <v>204354.90854332442</v>
      </c>
      <c r="I33" s="695">
        <v>18179.500690357865</v>
      </c>
      <c r="J33" s="696">
        <v>15450.550630599178</v>
      </c>
      <c r="K33" s="696">
        <v>11732.425172475863</v>
      </c>
      <c r="L33" s="696">
        <v>5975.9658217724264</v>
      </c>
      <c r="M33" s="696">
        <v>5502.3805475750014</v>
      </c>
      <c r="N33" s="696">
        <v>28158.597903459504</v>
      </c>
      <c r="O33" s="696">
        <v>37043.137896869353</v>
      </c>
      <c r="P33" s="696">
        <v>7631.7558127913699</v>
      </c>
      <c r="Q33" s="696">
        <v>15886.251202600277</v>
      </c>
      <c r="R33" s="696">
        <v>20554.195014098423</v>
      </c>
      <c r="S33" s="696">
        <v>16171.704088105877</v>
      </c>
      <c r="T33" s="757">
        <v>22068.443762619274</v>
      </c>
      <c r="U33" s="1146" t="s">
        <v>1250</v>
      </c>
      <c r="V33" s="1263"/>
    </row>
    <row r="34" spans="2:22" s="371" customFormat="1" ht="24.95" customHeight="1" x14ac:dyDescent="0.2">
      <c r="B34" s="402" t="s">
        <v>1251</v>
      </c>
      <c r="C34" s="514">
        <v>43433.838848941792</v>
      </c>
      <c r="D34" s="514">
        <v>60618.712568964009</v>
      </c>
      <c r="E34" s="514">
        <v>50366.863970720944</v>
      </c>
      <c r="F34" s="514">
        <v>62751.612829660779</v>
      </c>
      <c r="G34" s="514">
        <v>36917.62106302067</v>
      </c>
      <c r="H34" s="514">
        <v>115591.00407264939</v>
      </c>
      <c r="I34" s="695">
        <v>1365.2977036188749</v>
      </c>
      <c r="J34" s="696">
        <v>1003.2520306174379</v>
      </c>
      <c r="K34" s="696">
        <v>2544.4004429987699</v>
      </c>
      <c r="L34" s="696">
        <v>5944.2104474909602</v>
      </c>
      <c r="M34" s="696">
        <v>34834.334110419353</v>
      </c>
      <c r="N34" s="696">
        <v>18335.238534694443</v>
      </c>
      <c r="O34" s="696">
        <v>18304.815939095213</v>
      </c>
      <c r="P34" s="696">
        <v>831.49025783460388</v>
      </c>
      <c r="Q34" s="696">
        <v>2586.3763548511261</v>
      </c>
      <c r="R34" s="696">
        <v>9161.2588770929142</v>
      </c>
      <c r="S34" s="696">
        <v>7725.9754414719237</v>
      </c>
      <c r="T34" s="757">
        <v>12954.353932463768</v>
      </c>
      <c r="U34" s="1146" t="s">
        <v>1252</v>
      </c>
      <c r="V34" s="1263"/>
    </row>
    <row r="35" spans="2:22" s="371" customFormat="1" ht="24.95" customHeight="1" x14ac:dyDescent="0.2">
      <c r="B35" s="402" t="s">
        <v>1253</v>
      </c>
      <c r="C35" s="514">
        <v>1932.2727181230698</v>
      </c>
      <c r="D35" s="514">
        <v>2441.5160774707383</v>
      </c>
      <c r="E35" s="514">
        <v>5046.356034778546</v>
      </c>
      <c r="F35" s="514">
        <v>3165.3903281507437</v>
      </c>
      <c r="G35" s="514">
        <v>3912.2994473023873</v>
      </c>
      <c r="H35" s="514">
        <v>8216.0650325561146</v>
      </c>
      <c r="I35" s="695">
        <v>151.90440013121719</v>
      </c>
      <c r="J35" s="696">
        <v>381.74799487434461</v>
      </c>
      <c r="K35" s="696">
        <v>382.18523616985323</v>
      </c>
      <c r="L35" s="696">
        <v>91.303788863665659</v>
      </c>
      <c r="M35" s="696">
        <v>580.36940470967647</v>
      </c>
      <c r="N35" s="696">
        <v>369.51337327193261</v>
      </c>
      <c r="O35" s="696">
        <v>611.82163863196365</v>
      </c>
      <c r="P35" s="696">
        <v>418.44377232001051</v>
      </c>
      <c r="Q35" s="696">
        <v>1303.3565746876782</v>
      </c>
      <c r="R35" s="696">
        <v>1495.3821155069008</v>
      </c>
      <c r="S35" s="696">
        <v>1373.6355391528098</v>
      </c>
      <c r="T35" s="757">
        <v>1056.4011942360626</v>
      </c>
      <c r="U35" s="1146" t="s">
        <v>1254</v>
      </c>
      <c r="V35" s="1263"/>
    </row>
    <row r="36" spans="2:22" s="371" customFormat="1" ht="24.95" customHeight="1" x14ac:dyDescent="0.2">
      <c r="B36" s="402" t="s">
        <v>1255</v>
      </c>
      <c r="C36" s="514">
        <v>3790.3984981728604</v>
      </c>
      <c r="D36" s="514">
        <v>24811.61319178616</v>
      </c>
      <c r="E36" s="514">
        <v>21396.132957149901</v>
      </c>
      <c r="F36" s="514">
        <v>12881.98213181</v>
      </c>
      <c r="G36" s="514">
        <v>8642.2193814997445</v>
      </c>
      <c r="H36" s="514">
        <v>14622.741208416193</v>
      </c>
      <c r="I36" s="695">
        <v>1532.4968850540938</v>
      </c>
      <c r="J36" s="696">
        <v>825.29173363927896</v>
      </c>
      <c r="K36" s="696">
        <v>488.93874200178783</v>
      </c>
      <c r="L36" s="696">
        <v>1266.7262403540394</v>
      </c>
      <c r="M36" s="696">
        <v>1404.6729162696281</v>
      </c>
      <c r="N36" s="696">
        <v>994.65816921701526</v>
      </c>
      <c r="O36" s="696">
        <v>1210.8980036635719</v>
      </c>
      <c r="P36" s="696">
        <v>1235.4267739445154</v>
      </c>
      <c r="Q36" s="696">
        <v>2693.120056313021</v>
      </c>
      <c r="R36" s="696">
        <v>922.60999418901588</v>
      </c>
      <c r="S36" s="696">
        <v>769.87086989595309</v>
      </c>
      <c r="T36" s="757">
        <v>1278.0308238742732</v>
      </c>
      <c r="U36" s="1146" t="s">
        <v>1256</v>
      </c>
      <c r="V36" s="1263"/>
    </row>
    <row r="37" spans="2:22" s="371" customFormat="1" ht="24.95" customHeight="1" x14ac:dyDescent="0.2">
      <c r="B37" s="402" t="s">
        <v>1257</v>
      </c>
      <c r="C37" s="514">
        <v>11981.83928877666</v>
      </c>
      <c r="D37" s="514">
        <v>27728.912924659646</v>
      </c>
      <c r="E37" s="514">
        <v>34502.351587696226</v>
      </c>
      <c r="F37" s="514">
        <v>14160.439776520081</v>
      </c>
      <c r="G37" s="514">
        <v>26377.610229084847</v>
      </c>
      <c r="H37" s="514">
        <v>29697.336230213477</v>
      </c>
      <c r="I37" s="695">
        <v>577.87084105069994</v>
      </c>
      <c r="J37" s="696">
        <v>4577.7120481736792</v>
      </c>
      <c r="K37" s="696">
        <v>1811.8129860194554</v>
      </c>
      <c r="L37" s="696">
        <v>2854.7167120184272</v>
      </c>
      <c r="M37" s="696">
        <v>910.87387849852428</v>
      </c>
      <c r="N37" s="696">
        <v>193.47287190271365</v>
      </c>
      <c r="O37" s="696">
        <v>1315.3785309779078</v>
      </c>
      <c r="P37" s="696">
        <v>843.2701307478203</v>
      </c>
      <c r="Q37" s="696">
        <v>2670.5535475708343</v>
      </c>
      <c r="R37" s="696">
        <v>7647.467903587436</v>
      </c>
      <c r="S37" s="696">
        <v>3196.0583882580231</v>
      </c>
      <c r="T37" s="757">
        <v>3098.1483914079563</v>
      </c>
      <c r="U37" s="1146" t="s">
        <v>1258</v>
      </c>
      <c r="V37" s="1263"/>
    </row>
    <row r="38" spans="2:22" s="371" customFormat="1" ht="24.95" customHeight="1" x14ac:dyDescent="0.2">
      <c r="B38" s="402" t="s">
        <v>1259</v>
      </c>
      <c r="C38" s="514">
        <v>889.3305439267665</v>
      </c>
      <c r="D38" s="514">
        <v>1014.6844997178712</v>
      </c>
      <c r="E38" s="514">
        <v>624.79133073660807</v>
      </c>
      <c r="F38" s="514">
        <v>434.38249925000002</v>
      </c>
      <c r="G38" s="514">
        <v>2359.767028036676</v>
      </c>
      <c r="H38" s="514">
        <v>7448.073939155167</v>
      </c>
      <c r="I38" s="695">
        <v>4.5286661761291951</v>
      </c>
      <c r="J38" s="696">
        <v>17.074464315275886</v>
      </c>
      <c r="K38" s="696">
        <v>149.89285806376103</v>
      </c>
      <c r="L38" s="696">
        <v>6.602202675642391</v>
      </c>
      <c r="M38" s="696">
        <v>890.59386982515457</v>
      </c>
      <c r="N38" s="696">
        <v>794.93106978412459</v>
      </c>
      <c r="O38" s="696">
        <v>1105.680876454873</v>
      </c>
      <c r="P38" s="696">
        <v>1116.2885216725736</v>
      </c>
      <c r="Q38" s="696">
        <v>862.68220202737132</v>
      </c>
      <c r="R38" s="696">
        <v>1795.2074066727362</v>
      </c>
      <c r="S38" s="696">
        <v>485.73023583743628</v>
      </c>
      <c r="T38" s="757">
        <v>218.86156565008918</v>
      </c>
      <c r="U38" s="1146" t="s">
        <v>1260</v>
      </c>
      <c r="V38" s="1263"/>
    </row>
    <row r="39" spans="2:22" s="371" customFormat="1" ht="24.95" customHeight="1" x14ac:dyDescent="0.2">
      <c r="B39" s="402" t="s">
        <v>1261</v>
      </c>
      <c r="C39" s="514">
        <v>39718.198341202988</v>
      </c>
      <c r="D39" s="514">
        <v>74831.131709275651</v>
      </c>
      <c r="E39" s="514">
        <v>121454.15916644155</v>
      </c>
      <c r="F39" s="514">
        <v>121135.198454995</v>
      </c>
      <c r="G39" s="514">
        <v>121216.60444102084</v>
      </c>
      <c r="H39" s="514">
        <v>115556.80715533742</v>
      </c>
      <c r="I39" s="695">
        <v>5974.7351683702391</v>
      </c>
      <c r="J39" s="696">
        <v>5417.8066505137203</v>
      </c>
      <c r="K39" s="696">
        <v>7157.2951512129257</v>
      </c>
      <c r="L39" s="696">
        <v>4974.9148598853253</v>
      </c>
      <c r="M39" s="696">
        <v>5282.338683513678</v>
      </c>
      <c r="N39" s="696">
        <v>10741.76704029045</v>
      </c>
      <c r="O39" s="696">
        <v>11518.748705822545</v>
      </c>
      <c r="P39" s="696">
        <v>9067.2674929514669</v>
      </c>
      <c r="Q39" s="696">
        <v>10823.160840075661</v>
      </c>
      <c r="R39" s="696">
        <v>15397.515123167455</v>
      </c>
      <c r="S39" s="696">
        <v>16150.662733841324</v>
      </c>
      <c r="T39" s="757">
        <v>13050.594705692625</v>
      </c>
      <c r="U39" s="1146" t="s">
        <v>1262</v>
      </c>
      <c r="V39" s="1263"/>
    </row>
    <row r="40" spans="2:22" s="371" customFormat="1" ht="24.95" customHeight="1" x14ac:dyDescent="0.2">
      <c r="B40" s="402" t="s">
        <v>1263</v>
      </c>
      <c r="C40" s="514">
        <v>391.47096312934121</v>
      </c>
      <c r="D40" s="514">
        <v>695.81741642736529</v>
      </c>
      <c r="E40" s="514">
        <v>736.27378868820369</v>
      </c>
      <c r="F40" s="514">
        <v>424.38679999999999</v>
      </c>
      <c r="G40" s="514">
        <v>162.61612152231783</v>
      </c>
      <c r="H40" s="514">
        <v>512.81053221965738</v>
      </c>
      <c r="I40" s="695">
        <v>0</v>
      </c>
      <c r="J40" s="696">
        <v>0</v>
      </c>
      <c r="K40" s="696">
        <v>0</v>
      </c>
      <c r="L40" s="696">
        <v>0</v>
      </c>
      <c r="M40" s="696">
        <v>0</v>
      </c>
      <c r="N40" s="696">
        <v>0</v>
      </c>
      <c r="O40" s="696">
        <v>159.42408823909315</v>
      </c>
      <c r="P40" s="696">
        <v>165.00393132746134</v>
      </c>
      <c r="Q40" s="696">
        <v>0</v>
      </c>
      <c r="R40" s="696">
        <v>188.38251265310288</v>
      </c>
      <c r="S40" s="696">
        <v>0</v>
      </c>
      <c r="T40" s="757">
        <v>0</v>
      </c>
      <c r="U40" s="1146" t="s">
        <v>1264</v>
      </c>
      <c r="V40" s="1263"/>
    </row>
    <row r="41" spans="2:22" s="371" customFormat="1" ht="24.95" customHeight="1" x14ac:dyDescent="0.2">
      <c r="B41" s="402" t="s">
        <v>1265</v>
      </c>
      <c r="C41" s="514">
        <v>9029.1808714131785</v>
      </c>
      <c r="D41" s="514">
        <v>13353.29977121175</v>
      </c>
      <c r="E41" s="514">
        <v>18293.602663594007</v>
      </c>
      <c r="F41" s="514">
        <v>30562.680812355116</v>
      </c>
      <c r="G41" s="514">
        <v>40087.236524034561</v>
      </c>
      <c r="H41" s="514">
        <v>67104.330543810793</v>
      </c>
      <c r="I41" s="695">
        <v>3918.7685587913729</v>
      </c>
      <c r="J41" s="696">
        <v>3479.8101629198522</v>
      </c>
      <c r="K41" s="696">
        <v>2982.3050948238656</v>
      </c>
      <c r="L41" s="696">
        <v>2154.2546957554182</v>
      </c>
      <c r="M41" s="696">
        <v>1363.1056588286235</v>
      </c>
      <c r="N41" s="696">
        <v>5512.9098723376646</v>
      </c>
      <c r="O41" s="696">
        <v>5783.2228295280274</v>
      </c>
      <c r="P41" s="696">
        <v>3687.0985808020573</v>
      </c>
      <c r="Q41" s="696">
        <v>6420.4405730066783</v>
      </c>
      <c r="R41" s="696">
        <v>8971.4911256381729</v>
      </c>
      <c r="S41" s="696">
        <v>9654.2361713028622</v>
      </c>
      <c r="T41" s="757">
        <v>13176.687220076208</v>
      </c>
      <c r="U41" s="1146" t="s">
        <v>1266</v>
      </c>
      <c r="V41" s="1263"/>
    </row>
    <row r="42" spans="2:22" s="371" customFormat="1" ht="24.95" customHeight="1" x14ac:dyDescent="0.2">
      <c r="B42" s="402" t="s">
        <v>1267</v>
      </c>
      <c r="C42" s="524">
        <v>5733.5109626794956</v>
      </c>
      <c r="D42" s="514">
        <v>372.63443595270837</v>
      </c>
      <c r="E42" s="514">
        <v>351.94852282136918</v>
      </c>
      <c r="F42" s="514">
        <v>1476.0692784297519</v>
      </c>
      <c r="G42" s="514">
        <v>1093.8138963922102</v>
      </c>
      <c r="H42" s="514">
        <v>10396.509548005633</v>
      </c>
      <c r="I42" s="453">
        <v>56.998956842865589</v>
      </c>
      <c r="J42" s="451">
        <v>1519.7711522438476</v>
      </c>
      <c r="K42" s="451">
        <v>112.31889195147711</v>
      </c>
      <c r="L42" s="451">
        <v>863.91493751468465</v>
      </c>
      <c r="M42" s="451">
        <v>736.23199999999997</v>
      </c>
      <c r="N42" s="451">
        <v>1419.4571750324512</v>
      </c>
      <c r="O42" s="451">
        <v>773.37596245890416</v>
      </c>
      <c r="P42" s="451">
        <v>1172.8257235165599</v>
      </c>
      <c r="Q42" s="451">
        <v>537.78979753887404</v>
      </c>
      <c r="R42" s="451">
        <v>264.65285864552436</v>
      </c>
      <c r="S42" s="451">
        <v>96.223096524054071</v>
      </c>
      <c r="T42" s="452">
        <v>2842.9489957363899</v>
      </c>
      <c r="U42" s="1146" t="s">
        <v>1268</v>
      </c>
      <c r="V42" s="1263"/>
    </row>
    <row r="43" spans="2:22" s="371" customFormat="1" ht="24.95" customHeight="1" x14ac:dyDescent="0.2">
      <c r="B43" s="402" t="s">
        <v>1269</v>
      </c>
      <c r="C43" s="524">
        <v>262.39510659678189</v>
      </c>
      <c r="D43" s="514">
        <v>553.3552885930842</v>
      </c>
      <c r="E43" s="514">
        <v>688.9687955296082</v>
      </c>
      <c r="F43" s="514">
        <v>729</v>
      </c>
      <c r="G43" s="514">
        <v>330.89653437056296</v>
      </c>
      <c r="H43" s="514">
        <v>888.23693434496045</v>
      </c>
      <c r="I43" s="453">
        <v>35.805914070124707</v>
      </c>
      <c r="J43" s="451">
        <v>0</v>
      </c>
      <c r="K43" s="451">
        <v>140.36022663071671</v>
      </c>
      <c r="L43" s="451">
        <v>0</v>
      </c>
      <c r="M43" s="451">
        <v>46.236639570359955</v>
      </c>
      <c r="N43" s="451">
        <v>146.37308695254134</v>
      </c>
      <c r="O43" s="451">
        <v>0</v>
      </c>
      <c r="P43" s="451">
        <v>69.672962153441318</v>
      </c>
      <c r="Q43" s="451">
        <v>176.4472770391331</v>
      </c>
      <c r="R43" s="451">
        <v>83.003035311783236</v>
      </c>
      <c r="S43" s="451">
        <v>188.68595511383174</v>
      </c>
      <c r="T43" s="452">
        <v>1.651837503028498</v>
      </c>
      <c r="U43" s="1146" t="s">
        <v>1270</v>
      </c>
      <c r="V43" s="1263"/>
    </row>
    <row r="44" spans="2:22" s="371" customFormat="1" ht="24.95" customHeight="1" x14ac:dyDescent="0.2">
      <c r="B44" s="402" t="s">
        <v>1271</v>
      </c>
      <c r="C44" s="524">
        <v>3219.2481408691274</v>
      </c>
      <c r="D44" s="514">
        <v>10558.860070781289</v>
      </c>
      <c r="E44" s="514">
        <v>16016.283389220805</v>
      </c>
      <c r="F44" s="514">
        <v>26607.984339690003</v>
      </c>
      <c r="G44" s="514">
        <v>43826.985977313823</v>
      </c>
      <c r="H44" s="514">
        <v>60854.528544649853</v>
      </c>
      <c r="I44" s="453">
        <v>2857.8512387434107</v>
      </c>
      <c r="J44" s="451">
        <v>3976.1589502678239</v>
      </c>
      <c r="K44" s="451">
        <v>4936.9058614702135</v>
      </c>
      <c r="L44" s="451">
        <v>3163.7080693116591</v>
      </c>
      <c r="M44" s="451">
        <v>1792.3444612626854</v>
      </c>
      <c r="N44" s="451">
        <v>4767.8286809040401</v>
      </c>
      <c r="O44" s="451">
        <v>6186.5698528308494</v>
      </c>
      <c r="P44" s="451">
        <v>3146.1753198292936</v>
      </c>
      <c r="Q44" s="451">
        <v>5680.4667129769441</v>
      </c>
      <c r="R44" s="451">
        <v>6059.4790201058759</v>
      </c>
      <c r="S44" s="451">
        <v>11446.832313965826</v>
      </c>
      <c r="T44" s="452">
        <v>6840.2080629812272</v>
      </c>
      <c r="U44" s="1146" t="s">
        <v>1272</v>
      </c>
      <c r="V44" s="1263"/>
    </row>
    <row r="45" spans="2:22" s="371" customFormat="1" ht="24.95" customHeight="1" x14ac:dyDescent="0.2">
      <c r="B45" s="402" t="s">
        <v>1273</v>
      </c>
      <c r="C45" s="524">
        <v>6835.6016629533733</v>
      </c>
      <c r="D45" s="514">
        <v>1139.968881897285</v>
      </c>
      <c r="E45" s="514">
        <v>2077.479165641073</v>
      </c>
      <c r="F45" s="514">
        <v>3443.0049099575208</v>
      </c>
      <c r="G45" s="514">
        <v>2077.5135576856283</v>
      </c>
      <c r="H45" s="514">
        <v>4368.6522849791882</v>
      </c>
      <c r="I45" s="453">
        <v>451.92867776306366</v>
      </c>
      <c r="J45" s="451">
        <v>130.38528291101846</v>
      </c>
      <c r="K45" s="451">
        <v>195.9220358301815</v>
      </c>
      <c r="L45" s="451">
        <v>130.89990166471469</v>
      </c>
      <c r="M45" s="451">
        <v>232.32215967545426</v>
      </c>
      <c r="N45" s="451">
        <v>287.09547489625669</v>
      </c>
      <c r="O45" s="451">
        <v>296.0013346924539</v>
      </c>
      <c r="P45" s="451">
        <v>289.41402341223056</v>
      </c>
      <c r="Q45" s="451">
        <v>539.79770939003481</v>
      </c>
      <c r="R45" s="451">
        <v>216.2160107769262</v>
      </c>
      <c r="S45" s="451">
        <v>1001.4336627551861</v>
      </c>
      <c r="T45" s="452">
        <v>597.23601121166701</v>
      </c>
      <c r="U45" s="1146" t="s">
        <v>1274</v>
      </c>
      <c r="V45" s="1263"/>
    </row>
    <row r="46" spans="2:22" s="371" customFormat="1" ht="24.95" customHeight="1" x14ac:dyDescent="0.2">
      <c r="B46" s="402" t="s">
        <v>1275</v>
      </c>
      <c r="C46" s="524">
        <v>455.72263432781045</v>
      </c>
      <c r="D46" s="514">
        <v>1998.4964598554623</v>
      </c>
      <c r="E46" s="514">
        <v>2614.9891937440161</v>
      </c>
      <c r="F46" s="514">
        <v>1843.8761613563636</v>
      </c>
      <c r="G46" s="514">
        <v>2795.3929109979626</v>
      </c>
      <c r="H46" s="514">
        <v>3002.4624021593299</v>
      </c>
      <c r="I46" s="453">
        <v>184.79827142555894</v>
      </c>
      <c r="J46" s="451">
        <v>99.839481716782331</v>
      </c>
      <c r="K46" s="451">
        <v>294.12529269771107</v>
      </c>
      <c r="L46" s="451">
        <v>160.75559782694117</v>
      </c>
      <c r="M46" s="451">
        <v>38.9953585934675</v>
      </c>
      <c r="N46" s="451">
        <v>75.442164946605075</v>
      </c>
      <c r="O46" s="451">
        <v>358.21799626246468</v>
      </c>
      <c r="P46" s="451">
        <v>0</v>
      </c>
      <c r="Q46" s="451">
        <v>292.06072726506352</v>
      </c>
      <c r="R46" s="451">
        <v>428.43753724060014</v>
      </c>
      <c r="S46" s="451">
        <v>708.50410414801092</v>
      </c>
      <c r="T46" s="452">
        <v>361.28587003612421</v>
      </c>
      <c r="U46" s="1146" t="s">
        <v>1276</v>
      </c>
      <c r="V46" s="1263"/>
    </row>
    <row r="47" spans="2:22" s="371" customFormat="1" ht="24.75" customHeight="1" x14ac:dyDescent="0.2">
      <c r="B47" s="402" t="s">
        <v>1277</v>
      </c>
      <c r="C47" s="524">
        <v>3177.3675127025413</v>
      </c>
      <c r="D47" s="514">
        <v>9819.2129300952183</v>
      </c>
      <c r="E47" s="514">
        <v>17687.224071303961</v>
      </c>
      <c r="F47" s="514">
        <v>21772.66171595909</v>
      </c>
      <c r="G47" s="514">
        <v>9687.253630991614</v>
      </c>
      <c r="H47" s="514">
        <v>10170.637704588135</v>
      </c>
      <c r="I47" s="453">
        <v>1189.614834720069</v>
      </c>
      <c r="J47" s="451">
        <v>508.75768334771425</v>
      </c>
      <c r="K47" s="451">
        <v>736.02822595842258</v>
      </c>
      <c r="L47" s="451">
        <v>396.82467577725345</v>
      </c>
      <c r="M47" s="451">
        <v>87.745042009831593</v>
      </c>
      <c r="N47" s="451">
        <v>514.9711212534221</v>
      </c>
      <c r="O47" s="451">
        <v>968.43102789690317</v>
      </c>
      <c r="P47" s="451">
        <v>392.35161843049633</v>
      </c>
      <c r="Q47" s="451">
        <v>1068.0579940264652</v>
      </c>
      <c r="R47" s="451">
        <v>1096.2883625073625</v>
      </c>
      <c r="S47" s="451">
        <v>2110.6043358354841</v>
      </c>
      <c r="T47" s="452">
        <v>1100.962782824711</v>
      </c>
      <c r="U47" s="1146" t="s">
        <v>1278</v>
      </c>
      <c r="V47" s="1263"/>
    </row>
    <row r="48" spans="2:22" s="371" customFormat="1" ht="24.95" customHeight="1" x14ac:dyDescent="0.2">
      <c r="B48" s="402" t="s">
        <v>1279</v>
      </c>
      <c r="C48" s="524">
        <v>2722.3148472128773</v>
      </c>
      <c r="D48" s="514">
        <v>4718.0111237375077</v>
      </c>
      <c r="E48" s="514">
        <v>6711.1482700169654</v>
      </c>
      <c r="F48" s="514">
        <v>11083.67622405628</v>
      </c>
      <c r="G48" s="514">
        <v>14963.183752240699</v>
      </c>
      <c r="H48" s="514">
        <v>19893.161554656133</v>
      </c>
      <c r="I48" s="453">
        <v>1297.2488332566759</v>
      </c>
      <c r="J48" s="451">
        <v>1780.1362652684938</v>
      </c>
      <c r="K48" s="451">
        <v>1671.7577383124292</v>
      </c>
      <c r="L48" s="451">
        <v>538.65434201957987</v>
      </c>
      <c r="M48" s="451">
        <v>726.08951589315063</v>
      </c>
      <c r="N48" s="451">
        <v>1529.2115134882708</v>
      </c>
      <c r="O48" s="451">
        <v>2395.292215057641</v>
      </c>
      <c r="P48" s="451">
        <v>1003.810727068916</v>
      </c>
      <c r="Q48" s="451">
        <v>1591.2264508042051</v>
      </c>
      <c r="R48" s="451">
        <v>3392.8304723289925</v>
      </c>
      <c r="S48" s="451">
        <v>2442.7907250601456</v>
      </c>
      <c r="T48" s="452">
        <v>1524.1127560976352</v>
      </c>
      <c r="U48" s="1146" t="s">
        <v>1280</v>
      </c>
      <c r="V48" s="1263"/>
    </row>
    <row r="49" spans="2:22" s="371" customFormat="1" ht="24.95" customHeight="1" x14ac:dyDescent="0.2">
      <c r="B49" s="402" t="s">
        <v>1281</v>
      </c>
      <c r="C49" s="524">
        <v>12409.550048994261</v>
      </c>
      <c r="D49" s="514">
        <v>9386.628876187955</v>
      </c>
      <c r="E49" s="514">
        <v>54473.648106653796</v>
      </c>
      <c r="F49" s="514">
        <v>60438.332247879189</v>
      </c>
      <c r="G49" s="514">
        <v>35152.105852923829</v>
      </c>
      <c r="H49" s="514">
        <v>36057.749379263347</v>
      </c>
      <c r="I49" s="453">
        <v>2096.1471319156212</v>
      </c>
      <c r="J49" s="451">
        <v>1560.532181897049</v>
      </c>
      <c r="K49" s="451">
        <v>3251.6949984830576</v>
      </c>
      <c r="L49" s="451">
        <v>2381.5892462038391</v>
      </c>
      <c r="M49" s="451">
        <v>2722.2175051569525</v>
      </c>
      <c r="N49" s="451">
        <v>3288.8021769809757</v>
      </c>
      <c r="O49" s="451">
        <v>3487.8567920508335</v>
      </c>
      <c r="P49" s="451">
        <v>2299.403557574853</v>
      </c>
      <c r="Q49" s="451">
        <v>3545.9666264364228</v>
      </c>
      <c r="R49" s="451">
        <v>4227.5391217097886</v>
      </c>
      <c r="S49" s="451">
        <v>3955.4827798438691</v>
      </c>
      <c r="T49" s="452">
        <v>3240.5172610100858</v>
      </c>
      <c r="U49" s="1146" t="s">
        <v>1282</v>
      </c>
      <c r="V49" s="1263"/>
    </row>
    <row r="50" spans="2:22" s="371" customFormat="1" ht="24.95" customHeight="1" x14ac:dyDescent="0.2">
      <c r="B50" s="402" t="s">
        <v>1283</v>
      </c>
      <c r="C50" s="524">
        <v>11303.870799995557</v>
      </c>
      <c r="D50" s="514">
        <v>297.47021523693377</v>
      </c>
      <c r="E50" s="514">
        <v>520.78816534569387</v>
      </c>
      <c r="F50" s="514">
        <v>590.53244801999995</v>
      </c>
      <c r="G50" s="514">
        <v>1852.2061554334675</v>
      </c>
      <c r="H50" s="514">
        <v>5472.6674215051953</v>
      </c>
      <c r="I50" s="453">
        <v>124.99306887603309</v>
      </c>
      <c r="J50" s="451">
        <v>133.0975267309166</v>
      </c>
      <c r="K50" s="451">
        <v>229.23878884309738</v>
      </c>
      <c r="L50" s="451">
        <v>74.495710720711003</v>
      </c>
      <c r="M50" s="451">
        <v>140.71466645644145</v>
      </c>
      <c r="N50" s="451">
        <v>297.98427674139293</v>
      </c>
      <c r="O50" s="451">
        <v>528.84673745212172</v>
      </c>
      <c r="P50" s="451">
        <v>249.55476739206662</v>
      </c>
      <c r="Q50" s="451">
        <v>284.05543948836635</v>
      </c>
      <c r="R50" s="451">
        <v>723.33247512133869</v>
      </c>
      <c r="S50" s="451">
        <v>1457.1952900684871</v>
      </c>
      <c r="T50" s="452">
        <v>1229.1586736142226</v>
      </c>
      <c r="U50" s="1146" t="s">
        <v>1284</v>
      </c>
      <c r="V50" s="1263"/>
    </row>
    <row r="51" spans="2:22" s="371" customFormat="1" ht="24.95" customHeight="1" x14ac:dyDescent="0.2">
      <c r="B51" s="402" t="s">
        <v>1285</v>
      </c>
      <c r="C51" s="524">
        <v>833.45383160980282</v>
      </c>
      <c r="D51" s="514">
        <v>2596.4071770381288</v>
      </c>
      <c r="E51" s="514">
        <v>1532.997929517192</v>
      </c>
      <c r="F51" s="514">
        <v>2135.0158831000003</v>
      </c>
      <c r="G51" s="514">
        <v>2748.6256198703145</v>
      </c>
      <c r="H51" s="514">
        <v>10657.149087442371</v>
      </c>
      <c r="I51" s="453">
        <v>698.03459715957808</v>
      </c>
      <c r="J51" s="451">
        <v>541.46928685585669</v>
      </c>
      <c r="K51" s="451">
        <v>217.61397253692181</v>
      </c>
      <c r="L51" s="451">
        <v>0</v>
      </c>
      <c r="M51" s="451">
        <v>0</v>
      </c>
      <c r="N51" s="451">
        <v>1162.3983089393939</v>
      </c>
      <c r="O51" s="451">
        <v>1201.1813029488148</v>
      </c>
      <c r="P51" s="451">
        <v>11.084001757480845</v>
      </c>
      <c r="Q51" s="451">
        <v>0</v>
      </c>
      <c r="R51" s="451">
        <v>240.98083339323762</v>
      </c>
      <c r="S51" s="451">
        <v>2510.8534744295462</v>
      </c>
      <c r="T51" s="452">
        <v>4073.5333094215398</v>
      </c>
      <c r="U51" s="1146" t="s">
        <v>1286</v>
      </c>
      <c r="V51" s="1263"/>
    </row>
    <row r="52" spans="2:22" s="371" customFormat="1" ht="24.95" customHeight="1" x14ac:dyDescent="0.2">
      <c r="B52" s="402" t="s">
        <v>1287</v>
      </c>
      <c r="C52" s="524">
        <v>3558.2035573499538</v>
      </c>
      <c r="D52" s="514">
        <v>7067.4918655102392</v>
      </c>
      <c r="E52" s="514">
        <v>8754.2044797267899</v>
      </c>
      <c r="F52" s="514">
        <v>5377.6007664399995</v>
      </c>
      <c r="G52" s="514">
        <v>4292.8994988038939</v>
      </c>
      <c r="H52" s="514">
        <v>7927.4668995100783</v>
      </c>
      <c r="I52" s="453">
        <v>59.122210736579326</v>
      </c>
      <c r="J52" s="451">
        <v>418.56361448711323</v>
      </c>
      <c r="K52" s="451">
        <v>48.181477364860861</v>
      </c>
      <c r="L52" s="451">
        <v>332.15172851189612</v>
      </c>
      <c r="M52" s="451">
        <v>21.446205943368756</v>
      </c>
      <c r="N52" s="451">
        <v>346.23983710153567</v>
      </c>
      <c r="O52" s="451">
        <v>4197.4411733287725</v>
      </c>
      <c r="P52" s="451">
        <v>50.840402203702766</v>
      </c>
      <c r="Q52" s="451">
        <v>412.69372300908122</v>
      </c>
      <c r="R52" s="451">
        <v>82.8885724877494</v>
      </c>
      <c r="S52" s="451">
        <v>903.55499684044707</v>
      </c>
      <c r="T52" s="452">
        <v>1054.3429574949714</v>
      </c>
      <c r="U52" s="1146" t="s">
        <v>1288</v>
      </c>
      <c r="V52" s="1263"/>
    </row>
    <row r="53" spans="2:22" s="371" customFormat="1" ht="24.95" customHeight="1" x14ac:dyDescent="0.2">
      <c r="B53" s="402" t="s">
        <v>1289</v>
      </c>
      <c r="C53" s="524">
        <v>3148.3795198431517</v>
      </c>
      <c r="D53" s="514">
        <v>11302.128119085331</v>
      </c>
      <c r="E53" s="514">
        <v>5512.8722291278555</v>
      </c>
      <c r="F53" s="514">
        <v>6410.6949274399994</v>
      </c>
      <c r="G53" s="514">
        <v>5536.9192301830262</v>
      </c>
      <c r="H53" s="514">
        <v>7621.2034319976792</v>
      </c>
      <c r="I53" s="453">
        <v>526.16082572881169</v>
      </c>
      <c r="J53" s="451">
        <v>1052.951167873845</v>
      </c>
      <c r="K53" s="451">
        <v>842.17758410700515</v>
      </c>
      <c r="L53" s="451">
        <v>0</v>
      </c>
      <c r="M53" s="451">
        <v>10.755914319525552</v>
      </c>
      <c r="N53" s="451">
        <v>333.61484074515755</v>
      </c>
      <c r="O53" s="451">
        <v>814.49910004033507</v>
      </c>
      <c r="P53" s="451">
        <v>15.401062262840041</v>
      </c>
      <c r="Q53" s="451">
        <v>616.73252767960275</v>
      </c>
      <c r="R53" s="451">
        <v>1886.2292278080135</v>
      </c>
      <c r="S53" s="451">
        <v>1492.2021794325428</v>
      </c>
      <c r="T53" s="452">
        <v>30.479002000000001</v>
      </c>
      <c r="U53" s="1146" t="s">
        <v>1290</v>
      </c>
      <c r="V53" s="1263"/>
    </row>
    <row r="54" spans="2:22" s="371" customFormat="1" ht="24.75" customHeight="1" x14ac:dyDescent="0.2">
      <c r="B54" s="402" t="s">
        <v>1291</v>
      </c>
      <c r="C54" s="524">
        <v>210.03855650408792</v>
      </c>
      <c r="D54" s="514">
        <v>1334.3551165562292</v>
      </c>
      <c r="E54" s="514">
        <v>4627.0978260987167</v>
      </c>
      <c r="F54" s="514">
        <v>5097.5426579100003</v>
      </c>
      <c r="G54" s="514">
        <v>9003.9623848868505</v>
      </c>
      <c r="H54" s="514">
        <v>10986.286936314271</v>
      </c>
      <c r="I54" s="453">
        <v>2425.4982567431239</v>
      </c>
      <c r="J54" s="451">
        <v>0</v>
      </c>
      <c r="K54" s="451">
        <v>494.7703993876263</v>
      </c>
      <c r="L54" s="451">
        <v>0</v>
      </c>
      <c r="M54" s="451">
        <v>0</v>
      </c>
      <c r="N54" s="451">
        <v>1645.229</v>
      </c>
      <c r="O54" s="451">
        <v>28.043087121212118</v>
      </c>
      <c r="P54" s="451">
        <v>2813.1080871212121</v>
      </c>
      <c r="Q54" s="451">
        <v>1156.4010000000001</v>
      </c>
      <c r="R54" s="451">
        <v>2423.2371059410962</v>
      </c>
      <c r="S54" s="451">
        <v>0</v>
      </c>
      <c r="T54" s="452">
        <v>0</v>
      </c>
      <c r="U54" s="1146" t="s">
        <v>1292</v>
      </c>
      <c r="V54" s="1263"/>
    </row>
    <row r="55" spans="2:22" s="371" customFormat="1" ht="24.95" customHeight="1" x14ac:dyDescent="0.2">
      <c r="B55" s="402" t="s">
        <v>1293</v>
      </c>
      <c r="C55" s="524">
        <v>1211.1496565018028</v>
      </c>
      <c r="D55" s="514">
        <v>694.9518206878306</v>
      </c>
      <c r="E55" s="514">
        <v>655.30213153464354</v>
      </c>
      <c r="F55" s="514">
        <v>966.37606672226445</v>
      </c>
      <c r="G55" s="514">
        <v>1961.704260608318</v>
      </c>
      <c r="H55" s="514">
        <v>4713.2636251603772</v>
      </c>
      <c r="I55" s="453">
        <v>179.09803599433013</v>
      </c>
      <c r="J55" s="451">
        <v>267.02870940489618</v>
      </c>
      <c r="K55" s="451">
        <v>119.78795363393897</v>
      </c>
      <c r="L55" s="451">
        <v>131.45976280196544</v>
      </c>
      <c r="M55" s="451">
        <v>339.9858418477624</v>
      </c>
      <c r="N55" s="451">
        <v>440.29426515945778</v>
      </c>
      <c r="O55" s="451">
        <v>604.99893802535996</v>
      </c>
      <c r="P55" s="451">
        <v>231.03069493995321</v>
      </c>
      <c r="Q55" s="451">
        <v>780.8358417057832</v>
      </c>
      <c r="R55" s="451">
        <v>400.33030118292157</v>
      </c>
      <c r="S55" s="451">
        <v>688.55964927209209</v>
      </c>
      <c r="T55" s="452">
        <v>529.85363119191607</v>
      </c>
      <c r="U55" s="1146" t="s">
        <v>1294</v>
      </c>
      <c r="V55" s="1263"/>
    </row>
    <row r="56" spans="2:22" s="371" customFormat="1" ht="24.95" customHeight="1" x14ac:dyDescent="0.2">
      <c r="B56" s="402" t="s">
        <v>1295</v>
      </c>
      <c r="C56" s="524">
        <v>391.14422317313978</v>
      </c>
      <c r="D56" s="514">
        <v>890.29048548662081</v>
      </c>
      <c r="E56" s="514">
        <v>2309.6570869799534</v>
      </c>
      <c r="F56" s="514">
        <v>2552.0567926606282</v>
      </c>
      <c r="G56" s="514">
        <v>3895.110938268529</v>
      </c>
      <c r="H56" s="514">
        <v>9393.3125805316631</v>
      </c>
      <c r="I56" s="453">
        <v>288.0171020683714</v>
      </c>
      <c r="J56" s="451">
        <v>365.13115605297719</v>
      </c>
      <c r="K56" s="451">
        <v>326.57845356991959</v>
      </c>
      <c r="L56" s="451">
        <v>66.556496069149802</v>
      </c>
      <c r="M56" s="451">
        <v>324.75573862283431</v>
      </c>
      <c r="N56" s="451">
        <v>904.91991728421033</v>
      </c>
      <c r="O56" s="451">
        <v>788.81368078835737</v>
      </c>
      <c r="P56" s="451">
        <v>537.04220799575785</v>
      </c>
      <c r="Q56" s="451">
        <v>1054.5238889115865</v>
      </c>
      <c r="R56" s="451">
        <v>1884.3084024298253</v>
      </c>
      <c r="S56" s="451">
        <v>1107.7735387158691</v>
      </c>
      <c r="T56" s="452">
        <v>1744.891998022804</v>
      </c>
      <c r="U56" s="1146" t="s">
        <v>1296</v>
      </c>
      <c r="V56" s="1263"/>
    </row>
    <row r="57" spans="2:22" s="371" customFormat="1" ht="24.95" customHeight="1" x14ac:dyDescent="0.2">
      <c r="B57" s="402" t="s">
        <v>1297</v>
      </c>
      <c r="C57" s="524">
        <v>9065.8346862034105</v>
      </c>
      <c r="D57" s="514">
        <v>22582.156835063033</v>
      </c>
      <c r="E57" s="514">
        <v>20795.444287853537</v>
      </c>
      <c r="F57" s="514">
        <v>15459.70171035</v>
      </c>
      <c r="G57" s="514">
        <v>15719.133260488183</v>
      </c>
      <c r="H57" s="514">
        <v>21803.169476142211</v>
      </c>
      <c r="I57" s="453">
        <v>389.44178839231341</v>
      </c>
      <c r="J57" s="451">
        <v>1858.0667692636639</v>
      </c>
      <c r="K57" s="451">
        <v>679.22049117318886</v>
      </c>
      <c r="L57" s="451">
        <v>56.723621267715629</v>
      </c>
      <c r="M57" s="451">
        <v>19.662580206123142</v>
      </c>
      <c r="N57" s="451">
        <v>606.390890282844</v>
      </c>
      <c r="O57" s="451">
        <v>1830.3959658646609</v>
      </c>
      <c r="P57" s="451">
        <v>3517.4452065508722</v>
      </c>
      <c r="Q57" s="451">
        <v>4005.8221994002893</v>
      </c>
      <c r="R57" s="451">
        <v>3079.920617084093</v>
      </c>
      <c r="S57" s="451">
        <v>2785.0135066989892</v>
      </c>
      <c r="T57" s="452">
        <v>2975.0658399574595</v>
      </c>
      <c r="U57" s="1146" t="s">
        <v>1298</v>
      </c>
      <c r="V57" s="1263"/>
    </row>
    <row r="58" spans="2:22" s="371" customFormat="1" ht="24.95" customHeight="1" x14ac:dyDescent="0.2">
      <c r="B58" s="402" t="s">
        <v>1299</v>
      </c>
      <c r="C58" s="514">
        <v>615.11470310563459</v>
      </c>
      <c r="D58" s="514">
        <v>1266.4687151233866</v>
      </c>
      <c r="E58" s="514">
        <v>470.72548408748565</v>
      </c>
      <c r="F58" s="514">
        <v>952.67617350000012</v>
      </c>
      <c r="G58" s="514">
        <v>1184.9192740494086</v>
      </c>
      <c r="H58" s="514">
        <v>4534.9396352982913</v>
      </c>
      <c r="I58" s="695">
        <v>28.555630286303959</v>
      </c>
      <c r="J58" s="696">
        <v>2.8381401097418304</v>
      </c>
      <c r="K58" s="696">
        <v>570.12964974152567</v>
      </c>
      <c r="L58" s="696">
        <v>392.71868152719401</v>
      </c>
      <c r="M58" s="696">
        <v>30.484451089281443</v>
      </c>
      <c r="N58" s="696">
        <v>662.369253469108</v>
      </c>
      <c r="O58" s="696">
        <v>26.26321870371223</v>
      </c>
      <c r="P58" s="696">
        <v>844.37980878834946</v>
      </c>
      <c r="Q58" s="696">
        <v>48.279840525818521</v>
      </c>
      <c r="R58" s="696">
        <v>170.97620641126406</v>
      </c>
      <c r="S58" s="696">
        <v>839.79021369496934</v>
      </c>
      <c r="T58" s="757">
        <v>918.15454095102291</v>
      </c>
      <c r="U58" s="1146" t="s">
        <v>1300</v>
      </c>
      <c r="V58" s="1263"/>
    </row>
    <row r="59" spans="2:22" s="371" customFormat="1" ht="24.95" customHeight="1" x14ac:dyDescent="0.2">
      <c r="B59" s="402" t="s">
        <v>1301</v>
      </c>
      <c r="C59" s="514">
        <v>185.79471379831736</v>
      </c>
      <c r="D59" s="514">
        <v>370.00469120547422</v>
      </c>
      <c r="E59" s="514">
        <v>670.05101376703976</v>
      </c>
      <c r="F59" s="514">
        <v>88.176698869999996</v>
      </c>
      <c r="G59" s="514">
        <v>619.93334694952068</v>
      </c>
      <c r="H59" s="514">
        <v>781.60645264407458</v>
      </c>
      <c r="I59" s="695">
        <v>103.41045630360101</v>
      </c>
      <c r="J59" s="696">
        <v>301.53464460749836</v>
      </c>
      <c r="K59" s="696">
        <v>248.11864760379646</v>
      </c>
      <c r="L59" s="696">
        <v>40.055797652784541</v>
      </c>
      <c r="M59" s="696">
        <v>43.186934992090457</v>
      </c>
      <c r="N59" s="696">
        <v>0</v>
      </c>
      <c r="O59" s="696">
        <v>0</v>
      </c>
      <c r="P59" s="696">
        <v>29.526814958119296</v>
      </c>
      <c r="Q59" s="696">
        <v>15.773156526184524</v>
      </c>
      <c r="R59" s="696">
        <v>0</v>
      </c>
      <c r="S59" s="696">
        <v>0</v>
      </c>
      <c r="T59" s="757">
        <v>0</v>
      </c>
      <c r="U59" s="1146" t="s">
        <v>1302</v>
      </c>
      <c r="V59" s="1263"/>
    </row>
    <row r="60" spans="2:22" s="371" customFormat="1" ht="24.95" customHeight="1" x14ac:dyDescent="0.2">
      <c r="B60" s="402" t="s">
        <v>1303</v>
      </c>
      <c r="C60" s="514">
        <v>4546.0044520600159</v>
      </c>
      <c r="D60" s="514">
        <v>301.52745356796629</v>
      </c>
      <c r="E60" s="514">
        <v>1351.503147936301</v>
      </c>
      <c r="F60" s="514">
        <v>6469.0230555400012</v>
      </c>
      <c r="G60" s="514">
        <v>2341.0260391839452</v>
      </c>
      <c r="H60" s="514">
        <v>10734.748923091345</v>
      </c>
      <c r="I60" s="695">
        <v>344.93140011564373</v>
      </c>
      <c r="J60" s="696">
        <v>698.79113613774314</v>
      </c>
      <c r="K60" s="696">
        <v>634.41876753493284</v>
      </c>
      <c r="L60" s="696">
        <v>1141.3194489883028</v>
      </c>
      <c r="M60" s="696">
        <v>1446.0758820976075</v>
      </c>
      <c r="N60" s="696">
        <v>135.16804049413341</v>
      </c>
      <c r="O60" s="696">
        <v>1382.4598942568425</v>
      </c>
      <c r="P60" s="696">
        <v>1742.1086596868893</v>
      </c>
      <c r="Q60" s="696">
        <v>1893.0822093745994</v>
      </c>
      <c r="R60" s="696">
        <v>944.48503302219012</v>
      </c>
      <c r="S60" s="696">
        <v>74.64472069543055</v>
      </c>
      <c r="T60" s="757">
        <v>297.26373068702941</v>
      </c>
      <c r="U60" s="1146" t="s">
        <v>1304</v>
      </c>
      <c r="V60" s="1263"/>
    </row>
    <row r="61" spans="2:22" s="371" customFormat="1" ht="24.95" customHeight="1" x14ac:dyDescent="0.2">
      <c r="B61" s="402" t="s">
        <v>1305</v>
      </c>
      <c r="C61" s="514">
        <v>30.298976246259031</v>
      </c>
      <c r="D61" s="514">
        <v>42.803632160950414</v>
      </c>
      <c r="E61" s="514">
        <v>104.12056971222538</v>
      </c>
      <c r="F61" s="514">
        <v>58.500480009999997</v>
      </c>
      <c r="G61" s="514">
        <v>501.65443137918288</v>
      </c>
      <c r="H61" s="514">
        <v>1094.8916704336573</v>
      </c>
      <c r="I61" s="695">
        <v>0</v>
      </c>
      <c r="J61" s="696">
        <v>7.0610999999999997</v>
      </c>
      <c r="K61" s="696">
        <v>111.19407186574216</v>
      </c>
      <c r="L61" s="696">
        <v>0</v>
      </c>
      <c r="M61" s="696">
        <v>0</v>
      </c>
      <c r="N61" s="696">
        <v>183.14059456326154</v>
      </c>
      <c r="O61" s="696">
        <v>506.45519375081062</v>
      </c>
      <c r="P61" s="696">
        <v>22.703772601125955</v>
      </c>
      <c r="Q61" s="696">
        <v>0</v>
      </c>
      <c r="R61" s="696">
        <v>207.49378205269304</v>
      </c>
      <c r="S61" s="696">
        <v>0</v>
      </c>
      <c r="T61" s="757">
        <v>56.843155600023962</v>
      </c>
      <c r="U61" s="1146" t="s">
        <v>1306</v>
      </c>
      <c r="V61" s="1263"/>
    </row>
    <row r="62" spans="2:22" s="371" customFormat="1" ht="24.95" customHeight="1" x14ac:dyDescent="0.2">
      <c r="B62" s="402" t="s">
        <v>1307</v>
      </c>
      <c r="C62" s="514">
        <v>3445.8340288532231</v>
      </c>
      <c r="D62" s="514">
        <v>18096.057462299395</v>
      </c>
      <c r="E62" s="514">
        <v>17759.248233048995</v>
      </c>
      <c r="F62" s="514">
        <v>5094.3</v>
      </c>
      <c r="G62" s="514">
        <v>0</v>
      </c>
      <c r="H62" s="514">
        <v>32.520071714743594</v>
      </c>
      <c r="I62" s="695">
        <v>0</v>
      </c>
      <c r="J62" s="696">
        <v>0</v>
      </c>
      <c r="K62" s="696">
        <v>0</v>
      </c>
      <c r="L62" s="696">
        <v>0</v>
      </c>
      <c r="M62" s="696">
        <v>0</v>
      </c>
      <c r="N62" s="696">
        <v>0</v>
      </c>
      <c r="O62" s="696">
        <v>0</v>
      </c>
      <c r="P62" s="696">
        <v>0</v>
      </c>
      <c r="Q62" s="696">
        <v>0</v>
      </c>
      <c r="R62" s="696">
        <v>0</v>
      </c>
      <c r="S62" s="696">
        <v>32.520071714743594</v>
      </c>
      <c r="T62" s="757">
        <v>0</v>
      </c>
      <c r="U62" s="1146" t="s">
        <v>1308</v>
      </c>
      <c r="V62" s="1263"/>
    </row>
    <row r="63" spans="2:22" s="371" customFormat="1" ht="24.75" customHeight="1" x14ac:dyDescent="0.2">
      <c r="B63" s="402" t="s">
        <v>1309</v>
      </c>
      <c r="C63" s="514">
        <v>121.02009571295106</v>
      </c>
      <c r="D63" s="514">
        <v>162.99494317648197</v>
      </c>
      <c r="E63" s="514">
        <v>0</v>
      </c>
      <c r="F63" s="514">
        <v>10.355500800000002</v>
      </c>
      <c r="G63" s="514">
        <v>38400.858277619998</v>
      </c>
      <c r="H63" s="514">
        <v>67145.705913310565</v>
      </c>
      <c r="I63" s="695">
        <v>0</v>
      </c>
      <c r="J63" s="696">
        <v>7343.7741777399997</v>
      </c>
      <c r="K63" s="696">
        <v>0</v>
      </c>
      <c r="L63" s="696">
        <v>72.675106600561946</v>
      </c>
      <c r="M63" s="696">
        <v>3419.4359725700001</v>
      </c>
      <c r="N63" s="696">
        <v>3977.3886307600001</v>
      </c>
      <c r="O63" s="696">
        <v>0</v>
      </c>
      <c r="P63" s="696">
        <v>30003.081137360001</v>
      </c>
      <c r="Q63" s="696">
        <v>11562.953772280001</v>
      </c>
      <c r="R63" s="696">
        <v>0</v>
      </c>
      <c r="S63" s="696">
        <v>10766.397116</v>
      </c>
      <c r="T63" s="757">
        <v>0</v>
      </c>
      <c r="U63" s="1146" t="s">
        <v>1310</v>
      </c>
      <c r="V63" s="1263"/>
    </row>
    <row r="64" spans="2:22" s="371" customFormat="1" ht="24.75" customHeight="1" x14ac:dyDescent="0.2">
      <c r="B64" s="402" t="s">
        <v>1768</v>
      </c>
      <c r="C64" s="514">
        <v>1399.2384768129943</v>
      </c>
      <c r="D64" s="514">
        <v>6104.2707161209437</v>
      </c>
      <c r="E64" s="514">
        <v>14054.126152671422</v>
      </c>
      <c r="F64" s="514">
        <v>16687.962846507522</v>
      </c>
      <c r="G64" s="514">
        <v>14797.542652798737</v>
      </c>
      <c r="H64" s="514">
        <v>5922.7735414856706</v>
      </c>
      <c r="I64" s="695">
        <v>954.32444965530715</v>
      </c>
      <c r="J64" s="696">
        <v>505.61187813183898</v>
      </c>
      <c r="K64" s="696">
        <v>327.98610257300737</v>
      </c>
      <c r="L64" s="696">
        <v>582.11858278903378</v>
      </c>
      <c r="M64" s="696">
        <v>638.30748000000006</v>
      </c>
      <c r="N64" s="696">
        <v>207.36654545454547</v>
      </c>
      <c r="O64" s="696">
        <v>210.23892333648396</v>
      </c>
      <c r="P64" s="696">
        <v>0</v>
      </c>
      <c r="Q64" s="696">
        <v>739.73206363636359</v>
      </c>
      <c r="R64" s="696">
        <v>484.56705681818187</v>
      </c>
      <c r="S64" s="696">
        <v>617.17727727272722</v>
      </c>
      <c r="T64" s="757">
        <v>655.34318181818185</v>
      </c>
      <c r="U64" s="1146" t="s">
        <v>1769</v>
      </c>
      <c r="V64" s="1263"/>
    </row>
    <row r="65" spans="1:22" s="371" customFormat="1" ht="24.95" customHeight="1" x14ac:dyDescent="0.2">
      <c r="B65" s="402" t="s">
        <v>1311</v>
      </c>
      <c r="C65" s="514">
        <v>20036.410087518263</v>
      </c>
      <c r="D65" s="514">
        <v>33260.794416754303</v>
      </c>
      <c r="E65" s="514">
        <v>38036.683045608705</v>
      </c>
      <c r="F65" s="514">
        <v>33337.936223459576</v>
      </c>
      <c r="G65" s="514">
        <v>32584.762986681282</v>
      </c>
      <c r="H65" s="514">
        <v>76011.722373781711</v>
      </c>
      <c r="I65" s="695">
        <v>2827.9372925555649</v>
      </c>
      <c r="J65" s="696">
        <v>4662.4049627746117</v>
      </c>
      <c r="K65" s="696">
        <v>6479.9144531862066</v>
      </c>
      <c r="L65" s="696">
        <v>4249.9022153138812</v>
      </c>
      <c r="M65" s="696">
        <v>3299.6345722573842</v>
      </c>
      <c r="N65" s="696">
        <v>6067.834266093937</v>
      </c>
      <c r="O65" s="696">
        <v>8965.5980483659405</v>
      </c>
      <c r="P65" s="696">
        <v>5258.1160580108472</v>
      </c>
      <c r="Q65" s="696">
        <v>9310.4840289045042</v>
      </c>
      <c r="R65" s="696">
        <v>10936.227334281126</v>
      </c>
      <c r="S65" s="696">
        <v>6987.8166527111616</v>
      </c>
      <c r="T65" s="757">
        <v>6965.8524893265594</v>
      </c>
      <c r="U65" s="1146" t="s">
        <v>1312</v>
      </c>
      <c r="V65" s="1263"/>
    </row>
    <row r="66" spans="1:22" s="370" customFormat="1" ht="24.95" customHeight="1" x14ac:dyDescent="0.2">
      <c r="A66" s="371"/>
      <c r="B66" s="401" t="s">
        <v>934</v>
      </c>
      <c r="C66" s="513">
        <v>556587.47353194421</v>
      </c>
      <c r="D66" s="513">
        <v>1089894.4111023473</v>
      </c>
      <c r="E66" s="513">
        <v>1256568.8921160926</v>
      </c>
      <c r="F66" s="513">
        <v>1047661.8465060123</v>
      </c>
      <c r="G66" s="513">
        <v>1138889.7727441241</v>
      </c>
      <c r="H66" s="513">
        <v>2308105.6256689662</v>
      </c>
      <c r="I66" s="621">
        <v>93601.832027478493</v>
      </c>
      <c r="J66" s="622">
        <v>108961.67064114286</v>
      </c>
      <c r="K66" s="622">
        <v>119833.6649489112</v>
      </c>
      <c r="L66" s="622">
        <v>89581.591363928994</v>
      </c>
      <c r="M66" s="622">
        <v>119751.55171045478</v>
      </c>
      <c r="N66" s="622">
        <v>221769.21759319637</v>
      </c>
      <c r="O66" s="622">
        <v>250012.7349897355</v>
      </c>
      <c r="P66" s="622">
        <v>175303.34107117093</v>
      </c>
      <c r="Q66" s="622">
        <v>254874.31915455582</v>
      </c>
      <c r="R66" s="622">
        <v>284136.64647142484</v>
      </c>
      <c r="S66" s="622">
        <v>293833.50035278703</v>
      </c>
      <c r="T66" s="624">
        <v>296445.55534417898</v>
      </c>
      <c r="U66" s="1144" t="s">
        <v>67</v>
      </c>
      <c r="V66" s="1263"/>
    </row>
    <row r="67" spans="1:22" s="372" customFormat="1" ht="24.95" customHeight="1" thickBot="1" x14ac:dyDescent="0.75">
      <c r="B67" s="1385"/>
      <c r="C67" s="1386"/>
      <c r="D67" s="1386"/>
      <c r="E67" s="1386"/>
      <c r="F67" s="1386"/>
      <c r="G67" s="1386"/>
      <c r="H67" s="1386"/>
      <c r="I67" s="1387"/>
      <c r="J67" s="1388"/>
      <c r="K67" s="1388"/>
      <c r="L67" s="1388"/>
      <c r="M67" s="1388"/>
      <c r="N67" s="1388"/>
      <c r="O67" s="1388"/>
      <c r="P67" s="1388"/>
      <c r="Q67" s="1388"/>
      <c r="R67" s="1388"/>
      <c r="S67" s="1388"/>
      <c r="T67" s="1389"/>
      <c r="U67" s="378"/>
    </row>
    <row r="68" spans="1:22" ht="9" customHeight="1" thickTop="1" x14ac:dyDescent="0.5">
      <c r="B68" s="1390"/>
      <c r="C68" s="1309"/>
      <c r="D68" s="1309"/>
      <c r="E68" s="1309"/>
      <c r="F68" s="1309"/>
      <c r="G68" s="1309"/>
      <c r="H68" s="1309"/>
      <c r="I68" s="1309"/>
      <c r="J68" s="1309"/>
      <c r="K68" s="1309"/>
      <c r="L68" s="1309"/>
      <c r="M68" s="1309"/>
      <c r="N68" s="1309"/>
      <c r="O68" s="1309"/>
      <c r="P68" s="1309"/>
      <c r="Q68" s="1309"/>
      <c r="R68" s="1309"/>
      <c r="S68" s="1309"/>
      <c r="T68" s="1309"/>
      <c r="U68" s="1391"/>
    </row>
    <row r="69" spans="1:22" s="197" customFormat="1" ht="18.75" customHeight="1" x14ac:dyDescent="0.5">
      <c r="B69" s="197" t="s">
        <v>1146</v>
      </c>
      <c r="U69" s="197" t="s">
        <v>1147</v>
      </c>
    </row>
    <row r="70" spans="1:22" ht="21.75" x14ac:dyDescent="0.5">
      <c r="B70" s="29"/>
      <c r="C70" s="1309"/>
      <c r="D70" s="1309"/>
      <c r="E70" s="1309"/>
      <c r="F70" s="1309"/>
      <c r="G70" s="1309"/>
      <c r="H70" s="1309"/>
      <c r="I70" s="1309"/>
      <c r="J70" s="1309"/>
      <c r="K70" s="1309"/>
      <c r="L70" s="1309"/>
      <c r="M70" s="1309"/>
      <c r="N70" s="1309"/>
      <c r="O70" s="1309"/>
      <c r="P70" s="1309"/>
      <c r="Q70" s="1309"/>
      <c r="R70" s="1309"/>
      <c r="S70" s="1309"/>
      <c r="T70" s="1309"/>
      <c r="U70" s="29"/>
    </row>
    <row r="71" spans="1:22" ht="21.75" x14ac:dyDescent="0.5">
      <c r="B71" s="29"/>
      <c r="C71" s="1309"/>
      <c r="D71" s="1309"/>
      <c r="E71" s="1309"/>
      <c r="F71" s="1309"/>
      <c r="G71" s="1309"/>
      <c r="H71" s="1309"/>
      <c r="I71" s="1309"/>
      <c r="J71" s="1309"/>
      <c r="K71" s="1309"/>
      <c r="L71" s="1309"/>
      <c r="M71" s="1309"/>
      <c r="N71" s="1309"/>
      <c r="O71" s="1309"/>
      <c r="P71" s="1309"/>
      <c r="Q71" s="1309"/>
      <c r="R71" s="1309"/>
      <c r="S71" s="1309"/>
      <c r="T71" s="1309"/>
      <c r="U71" s="29"/>
    </row>
    <row r="72" spans="1:22" ht="21.75" x14ac:dyDescent="0.5">
      <c r="B72" s="29"/>
      <c r="C72" s="1309"/>
      <c r="D72" s="1309"/>
      <c r="E72" s="1309"/>
      <c r="F72" s="1309"/>
      <c r="G72" s="1309"/>
      <c r="H72" s="1309"/>
      <c r="I72" s="1309"/>
      <c r="J72" s="1309"/>
      <c r="K72" s="1309"/>
      <c r="L72" s="1309"/>
      <c r="M72" s="1309"/>
      <c r="N72" s="1309"/>
      <c r="O72" s="1309"/>
      <c r="P72" s="1309"/>
      <c r="Q72" s="1309"/>
      <c r="R72" s="1309"/>
      <c r="S72" s="1309"/>
      <c r="T72" s="1309"/>
      <c r="U72" s="29"/>
    </row>
    <row r="73" spans="1:22" ht="21.75" x14ac:dyDescent="0.5">
      <c r="B73" s="1392"/>
      <c r="C73" s="1340"/>
      <c r="D73" s="1340"/>
      <c r="E73" s="1340"/>
      <c r="F73" s="1340"/>
      <c r="G73" s="1340"/>
      <c r="H73" s="1340"/>
      <c r="I73" s="1340"/>
      <c r="J73" s="1340"/>
      <c r="K73" s="1340"/>
      <c r="L73" s="1340"/>
      <c r="M73" s="1340"/>
      <c r="N73" s="1340"/>
      <c r="O73" s="1340"/>
      <c r="P73" s="1340"/>
      <c r="Q73" s="1340"/>
      <c r="R73" s="1340"/>
      <c r="S73" s="1340"/>
      <c r="T73" s="1340"/>
      <c r="U73" s="1392"/>
    </row>
    <row r="74" spans="1:22" x14ac:dyDescent="0.35">
      <c r="C74" s="1155"/>
      <c r="D74" s="1155"/>
      <c r="E74" s="1155"/>
      <c r="F74" s="1155"/>
      <c r="G74" s="1155"/>
      <c r="H74" s="1155"/>
      <c r="I74" s="1155"/>
      <c r="J74" s="1155"/>
      <c r="K74" s="1155"/>
      <c r="L74" s="1155"/>
      <c r="M74" s="1155"/>
      <c r="N74" s="1155"/>
      <c r="O74" s="1155"/>
      <c r="P74" s="1155"/>
      <c r="Q74" s="1155"/>
      <c r="R74" s="1155"/>
      <c r="S74" s="1155"/>
      <c r="T74" s="1155"/>
    </row>
  </sheetData>
  <mergeCells count="12">
    <mergeCell ref="L9:T9"/>
    <mergeCell ref="U9:U11"/>
    <mergeCell ref="B4:K4"/>
    <mergeCell ref="L4:U4"/>
    <mergeCell ref="B9:B11"/>
    <mergeCell ref="C9:C11"/>
    <mergeCell ref="D9:D11"/>
    <mergeCell ref="E9:E11"/>
    <mergeCell ref="F9:F11"/>
    <mergeCell ref="G9:G11"/>
    <mergeCell ref="H9:H11"/>
    <mergeCell ref="I9:K9"/>
  </mergeCells>
  <printOptions horizontalCentered="1"/>
  <pageMargins left="0.196850393700787" right="0.196850393700787" top="0.59055118110236204" bottom="0.59055118110236204" header="0.511811023622047" footer="0.511811023622047"/>
  <pageSetup paperSize="9" scale="48" orientation="portrait" r:id="rId1"/>
  <headerFooter alignWithMargins="0">
    <oddFooter>&amp;C&amp;"Times New Roman,Regular"&amp;20- &amp;P+45 -</oddFooter>
  </headerFooter>
  <colBreaks count="1" manualBreakCount="1">
    <brk id="11" max="68"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rightToLeft="1" view="pageBreakPreview" zoomScale="50" zoomScaleNormal="50" zoomScaleSheetLayoutView="50" workbookViewId="0"/>
  </sheetViews>
  <sheetFormatPr defaultRowHeight="15" x14ac:dyDescent="0.35"/>
  <cols>
    <col min="1" max="1" width="7.140625" style="39" customWidth="1"/>
    <col min="2" max="2" width="62.85546875" style="39" customWidth="1"/>
    <col min="3" max="20" width="15.28515625" style="39" customWidth="1"/>
    <col min="21" max="21" width="63.140625" style="39" customWidth="1"/>
    <col min="22" max="16384" width="9.140625" style="39"/>
  </cols>
  <sheetData>
    <row r="1" spans="1:21" s="5" customFormat="1" ht="16.5" customHeight="1" x14ac:dyDescent="0.65">
      <c r="B1" s="2"/>
      <c r="C1" s="2"/>
      <c r="D1" s="2"/>
      <c r="E1" s="2"/>
      <c r="F1" s="2"/>
      <c r="G1" s="2"/>
      <c r="H1" s="2"/>
      <c r="I1" s="2"/>
      <c r="J1" s="2"/>
      <c r="K1" s="2"/>
      <c r="L1" s="2"/>
      <c r="M1" s="2"/>
      <c r="N1" s="2"/>
      <c r="O1" s="2"/>
      <c r="P1" s="2"/>
      <c r="Q1" s="2"/>
      <c r="R1" s="2"/>
      <c r="S1" s="2"/>
      <c r="T1" s="2"/>
      <c r="U1" s="2"/>
    </row>
    <row r="2" spans="1:21" s="5" customFormat="1" ht="16.5" customHeight="1" x14ac:dyDescent="0.65">
      <c r="B2" s="2"/>
      <c r="C2" s="2"/>
      <c r="D2" s="2"/>
      <c r="E2" s="2"/>
      <c r="F2" s="2"/>
      <c r="G2" s="2"/>
      <c r="H2" s="2"/>
      <c r="I2" s="2"/>
      <c r="J2" s="2"/>
      <c r="K2" s="2"/>
      <c r="L2" s="2"/>
      <c r="M2" s="2"/>
      <c r="N2" s="2"/>
      <c r="O2" s="2"/>
      <c r="P2" s="2"/>
      <c r="Q2" s="2"/>
      <c r="R2" s="2"/>
      <c r="S2" s="2"/>
      <c r="T2" s="2"/>
      <c r="U2" s="2"/>
    </row>
    <row r="3" spans="1:21" s="5" customFormat="1" ht="16.5" customHeight="1" x14ac:dyDescent="0.65">
      <c r="B3" s="2"/>
      <c r="C3" s="2"/>
      <c r="D3" s="2"/>
      <c r="E3" s="2"/>
      <c r="F3" s="2"/>
      <c r="G3" s="2"/>
      <c r="H3" s="2"/>
      <c r="I3" s="2"/>
      <c r="J3" s="2"/>
      <c r="K3" s="2"/>
      <c r="L3" s="2"/>
      <c r="M3" s="2"/>
      <c r="N3" s="2"/>
      <c r="O3" s="2"/>
      <c r="P3" s="2"/>
      <c r="Q3" s="2"/>
      <c r="R3" s="2"/>
      <c r="S3" s="2"/>
      <c r="T3" s="2"/>
      <c r="U3" s="2"/>
    </row>
    <row r="4" spans="1:21" s="1252" customFormat="1" ht="36.75" x14ac:dyDescent="0.85">
      <c r="B4" s="1639" t="s">
        <v>1811</v>
      </c>
      <c r="C4" s="1639"/>
      <c r="D4" s="1639"/>
      <c r="E4" s="1639"/>
      <c r="F4" s="1639"/>
      <c r="G4" s="1639"/>
      <c r="H4" s="1639"/>
      <c r="I4" s="1639"/>
      <c r="J4" s="1639"/>
      <c r="K4" s="1639"/>
      <c r="L4" s="1639" t="s">
        <v>1812</v>
      </c>
      <c r="M4" s="1639"/>
      <c r="N4" s="1639"/>
      <c r="O4" s="1639"/>
      <c r="P4" s="1639"/>
      <c r="Q4" s="1639"/>
      <c r="R4" s="1639"/>
      <c r="S4" s="1639"/>
      <c r="T4" s="1639"/>
      <c r="U4" s="1639"/>
    </row>
    <row r="5" spans="1:21" s="42" customFormat="1" ht="16.5" customHeight="1" x14ac:dyDescent="0.65">
      <c r="B5" s="43"/>
      <c r="C5" s="43"/>
      <c r="D5" s="43"/>
      <c r="E5" s="43"/>
      <c r="F5" s="43"/>
      <c r="G5" s="43"/>
      <c r="H5" s="43"/>
      <c r="I5" s="43"/>
      <c r="J5" s="43"/>
      <c r="K5" s="43"/>
      <c r="L5" s="43"/>
      <c r="M5" s="43"/>
      <c r="N5" s="43"/>
      <c r="O5" s="43"/>
      <c r="P5" s="43"/>
      <c r="Q5" s="43"/>
      <c r="R5" s="43"/>
      <c r="S5" s="43"/>
      <c r="T5" s="43"/>
      <c r="U5" s="43"/>
    </row>
    <row r="6" spans="1:21" s="42" customFormat="1" ht="16.5" customHeight="1" x14ac:dyDescent="0.65">
      <c r="B6" s="43"/>
      <c r="C6" s="43"/>
      <c r="D6" s="43"/>
      <c r="E6" s="43"/>
      <c r="F6" s="43"/>
      <c r="G6" s="43"/>
      <c r="H6" s="43"/>
      <c r="I6" s="43"/>
      <c r="J6" s="43"/>
      <c r="K6" s="43"/>
      <c r="L6" s="43"/>
      <c r="M6" s="43"/>
      <c r="N6" s="43"/>
      <c r="O6" s="43"/>
      <c r="P6" s="43"/>
      <c r="Q6" s="43"/>
      <c r="R6" s="43"/>
      <c r="S6" s="43"/>
      <c r="T6" s="43"/>
      <c r="U6" s="43"/>
    </row>
    <row r="7" spans="1:21" s="380" customFormat="1" ht="22.5" x14ac:dyDescent="0.5">
      <c r="B7" s="382" t="s">
        <v>758</v>
      </c>
      <c r="I7" s="1358"/>
      <c r="J7" s="1358"/>
      <c r="K7" s="1358"/>
      <c r="L7" s="1358"/>
      <c r="M7" s="1358"/>
      <c r="N7" s="1358"/>
      <c r="O7" s="1358"/>
      <c r="P7" s="1358"/>
      <c r="Q7" s="1358"/>
      <c r="R7" s="1358"/>
      <c r="S7" s="1358"/>
      <c r="T7" s="1358"/>
      <c r="U7" s="383" t="s">
        <v>762</v>
      </c>
    </row>
    <row r="8" spans="1:21" s="42" customFormat="1" ht="12" customHeight="1" thickBot="1" x14ac:dyDescent="0.7">
      <c r="B8" s="43"/>
      <c r="C8" s="43"/>
      <c r="D8" s="43"/>
      <c r="E8" s="43"/>
      <c r="F8" s="43"/>
      <c r="G8" s="43"/>
      <c r="H8" s="43"/>
      <c r="I8" s="43"/>
      <c r="J8" s="43"/>
      <c r="K8" s="43"/>
      <c r="L8" s="43"/>
      <c r="M8" s="43"/>
      <c r="N8" s="43"/>
      <c r="O8" s="43"/>
      <c r="P8" s="43"/>
      <c r="Q8" s="43"/>
      <c r="R8" s="43"/>
      <c r="S8" s="43"/>
      <c r="T8" s="43"/>
      <c r="U8" s="43"/>
    </row>
    <row r="9" spans="1:21" s="1270" customFormat="1" ht="24.95" customHeight="1" thickTop="1" x14ac:dyDescent="0.2">
      <c r="A9" s="371"/>
      <c r="B9" s="1872" t="s">
        <v>212</v>
      </c>
      <c r="C9" s="1824">
        <v>2015</v>
      </c>
      <c r="D9" s="1824">
        <v>2016</v>
      </c>
      <c r="E9" s="1824">
        <v>2017</v>
      </c>
      <c r="F9" s="1824">
        <v>2018</v>
      </c>
      <c r="G9" s="1824">
        <v>2019</v>
      </c>
      <c r="H9" s="1824">
        <v>2020</v>
      </c>
      <c r="I9" s="1867">
        <v>2020</v>
      </c>
      <c r="J9" s="1868"/>
      <c r="K9" s="1868"/>
      <c r="L9" s="1865">
        <v>2020</v>
      </c>
      <c r="M9" s="1865"/>
      <c r="N9" s="1865"/>
      <c r="O9" s="1865"/>
      <c r="P9" s="1865"/>
      <c r="Q9" s="1865"/>
      <c r="R9" s="1865"/>
      <c r="S9" s="1865"/>
      <c r="T9" s="1866"/>
      <c r="U9" s="1869" t="s">
        <v>211</v>
      </c>
    </row>
    <row r="10" spans="1:21" s="371" customFormat="1" ht="24.95" customHeight="1" x14ac:dyDescent="0.2">
      <c r="B10" s="1873"/>
      <c r="C10" s="1825"/>
      <c r="D10" s="1825"/>
      <c r="E10" s="1825"/>
      <c r="F10" s="1825"/>
      <c r="G10" s="1825"/>
      <c r="H10" s="1825"/>
      <c r="I10" s="1360" t="s">
        <v>80</v>
      </c>
      <c r="J10" s="1361" t="s">
        <v>81</v>
      </c>
      <c r="K10" s="1361" t="s">
        <v>82</v>
      </c>
      <c r="L10" s="1361" t="s">
        <v>83</v>
      </c>
      <c r="M10" s="1361" t="s">
        <v>84</v>
      </c>
      <c r="N10" s="1361" t="s">
        <v>74</v>
      </c>
      <c r="O10" s="1361" t="s">
        <v>75</v>
      </c>
      <c r="P10" s="1361" t="s">
        <v>76</v>
      </c>
      <c r="Q10" s="1361" t="s">
        <v>77</v>
      </c>
      <c r="R10" s="1361" t="s">
        <v>78</v>
      </c>
      <c r="S10" s="1361" t="s">
        <v>79</v>
      </c>
      <c r="T10" s="1362" t="s">
        <v>613</v>
      </c>
      <c r="U10" s="1870"/>
    </row>
    <row r="11" spans="1:21" s="1393" customFormat="1" ht="24.95" customHeight="1" x14ac:dyDescent="0.2">
      <c r="A11" s="371"/>
      <c r="B11" s="1874"/>
      <c r="C11" s="1826"/>
      <c r="D11" s="1826"/>
      <c r="E11" s="1826"/>
      <c r="F11" s="1826"/>
      <c r="G11" s="1826"/>
      <c r="H11" s="1826"/>
      <c r="I11" s="1363" t="s">
        <v>142</v>
      </c>
      <c r="J11" s="1364" t="s">
        <v>25</v>
      </c>
      <c r="K11" s="1364" t="s">
        <v>26</v>
      </c>
      <c r="L11" s="1364" t="s">
        <v>27</v>
      </c>
      <c r="M11" s="1364" t="s">
        <v>73</v>
      </c>
      <c r="N11" s="1364" t="s">
        <v>136</v>
      </c>
      <c r="O11" s="1364" t="s">
        <v>137</v>
      </c>
      <c r="P11" s="1364" t="s">
        <v>138</v>
      </c>
      <c r="Q11" s="1364" t="s">
        <v>139</v>
      </c>
      <c r="R11" s="1364" t="s">
        <v>140</v>
      </c>
      <c r="S11" s="1364" t="s">
        <v>141</v>
      </c>
      <c r="T11" s="1365" t="s">
        <v>135</v>
      </c>
      <c r="U11" s="1871"/>
    </row>
    <row r="12" spans="1:21" s="371" customFormat="1" ht="15" customHeight="1" x14ac:dyDescent="0.2">
      <c r="B12" s="1394"/>
      <c r="C12" s="1395"/>
      <c r="D12" s="1395"/>
      <c r="E12" s="1396"/>
      <c r="F12" s="1395"/>
      <c r="G12" s="1396"/>
      <c r="H12" s="1395"/>
      <c r="I12" s="1397"/>
      <c r="J12" s="1398"/>
      <c r="K12" s="1398"/>
      <c r="L12" s="1398"/>
      <c r="M12" s="1398"/>
      <c r="N12" s="1398"/>
      <c r="O12" s="1398"/>
      <c r="P12" s="1398"/>
      <c r="Q12" s="1398"/>
      <c r="R12" s="1398"/>
      <c r="S12" s="1398"/>
      <c r="T12" s="1399"/>
      <c r="U12" s="1400"/>
    </row>
    <row r="13" spans="1:21" s="1372" customFormat="1" ht="24.95" customHeight="1" x14ac:dyDescent="0.2">
      <c r="B13" s="1373" t="s">
        <v>1219</v>
      </c>
      <c r="C13" s="1374"/>
      <c r="D13" s="1374"/>
      <c r="E13" s="1401"/>
      <c r="F13" s="1374"/>
      <c r="G13" s="1401"/>
      <c r="H13" s="1374"/>
      <c r="I13" s="1375"/>
      <c r="J13" s="1376"/>
      <c r="K13" s="1376"/>
      <c r="L13" s="1376"/>
      <c r="M13" s="1376"/>
      <c r="N13" s="1376"/>
      <c r="O13" s="1376"/>
      <c r="P13" s="1376"/>
      <c r="Q13" s="1376"/>
      <c r="R13" s="1376"/>
      <c r="S13" s="1376"/>
      <c r="T13" s="1377"/>
      <c r="U13" s="1260" t="s">
        <v>1220</v>
      </c>
    </row>
    <row r="14" spans="1:21" s="371" customFormat="1" ht="15" customHeight="1" x14ac:dyDescent="0.2">
      <c r="B14" s="1402"/>
      <c r="C14" s="1395"/>
      <c r="D14" s="1395"/>
      <c r="E14" s="1396"/>
      <c r="F14" s="1395"/>
      <c r="G14" s="1396"/>
      <c r="H14" s="1395"/>
      <c r="I14" s="1397"/>
      <c r="J14" s="1398"/>
      <c r="K14" s="1398"/>
      <c r="L14" s="1398"/>
      <c r="M14" s="1398"/>
      <c r="N14" s="1398"/>
      <c r="O14" s="1398"/>
      <c r="P14" s="1398"/>
      <c r="Q14" s="1398"/>
      <c r="R14" s="1398"/>
      <c r="S14" s="1398"/>
      <c r="T14" s="1399"/>
      <c r="U14" s="1262"/>
    </row>
    <row r="15" spans="1:21" s="371" customFormat="1" ht="24.95" customHeight="1" x14ac:dyDescent="0.2">
      <c r="B15" s="402" t="s">
        <v>1313</v>
      </c>
      <c r="C15" s="514">
        <v>276432.99184453668</v>
      </c>
      <c r="D15" s="514">
        <v>359662.07820836001</v>
      </c>
      <c r="E15" s="514">
        <v>497406.76849713991</v>
      </c>
      <c r="F15" s="514">
        <v>543158.59661349014</v>
      </c>
      <c r="G15" s="906">
        <v>503092.20965070004</v>
      </c>
      <c r="H15" s="514">
        <v>772687.00431484997</v>
      </c>
      <c r="I15" s="695">
        <v>35889.28281939002</v>
      </c>
      <c r="J15" s="696">
        <v>44013.15801616</v>
      </c>
      <c r="K15" s="696">
        <v>48816.8278833</v>
      </c>
      <c r="L15" s="696">
        <v>40450.142579629995</v>
      </c>
      <c r="M15" s="696">
        <v>46111.72058043001</v>
      </c>
      <c r="N15" s="696">
        <v>79605.082228249987</v>
      </c>
      <c r="O15" s="696">
        <v>75129.86355836998</v>
      </c>
      <c r="P15" s="696">
        <v>66257.978640980014</v>
      </c>
      <c r="Q15" s="696">
        <v>80707.92693329</v>
      </c>
      <c r="R15" s="696">
        <v>77061.450015950002</v>
      </c>
      <c r="S15" s="696">
        <v>97889.081635259994</v>
      </c>
      <c r="T15" s="757">
        <v>80754.489423840001</v>
      </c>
      <c r="U15" s="1262" t="s">
        <v>1222</v>
      </c>
    </row>
    <row r="16" spans="1:21" s="371" customFormat="1" ht="24.95" customHeight="1" x14ac:dyDescent="0.2">
      <c r="B16" s="402" t="s">
        <v>1314</v>
      </c>
      <c r="C16" s="514">
        <v>257182.83065107997</v>
      </c>
      <c r="D16" s="514">
        <v>490178.32091532007</v>
      </c>
      <c r="E16" s="514">
        <v>533306.7150553239</v>
      </c>
      <c r="F16" s="514">
        <v>580698.66186097614</v>
      </c>
      <c r="G16" s="906">
        <v>665654.10360858205</v>
      </c>
      <c r="H16" s="514">
        <v>1096482.8885732119</v>
      </c>
      <c r="I16" s="695">
        <v>54583.877375880009</v>
      </c>
      <c r="J16" s="696">
        <v>57210.73645119994</v>
      </c>
      <c r="K16" s="696">
        <v>59784.048503730039</v>
      </c>
      <c r="L16" s="696">
        <v>47245.818024241984</v>
      </c>
      <c r="M16" s="696">
        <v>49098.015967840001</v>
      </c>
      <c r="N16" s="696">
        <v>99701.639246220031</v>
      </c>
      <c r="O16" s="696">
        <v>120651.15686654997</v>
      </c>
      <c r="P16" s="696">
        <v>103117.31434595001</v>
      </c>
      <c r="Q16" s="696">
        <v>96064.047926309999</v>
      </c>
      <c r="R16" s="696">
        <v>133119.41910953997</v>
      </c>
      <c r="S16" s="696">
        <v>137083.03462748002</v>
      </c>
      <c r="T16" s="757">
        <v>138823.78012826998</v>
      </c>
      <c r="U16" s="1262" t="s">
        <v>1315</v>
      </c>
    </row>
    <row r="17" spans="2:21" s="371" customFormat="1" ht="24.95" customHeight="1" x14ac:dyDescent="0.2">
      <c r="B17" s="402" t="s">
        <v>1223</v>
      </c>
      <c r="C17" s="514">
        <v>203667.49835783005</v>
      </c>
      <c r="D17" s="514">
        <v>239292.79499693002</v>
      </c>
      <c r="E17" s="514">
        <v>298663.15433607</v>
      </c>
      <c r="F17" s="514">
        <v>289529.04990557994</v>
      </c>
      <c r="G17" s="906">
        <v>351728.05428077996</v>
      </c>
      <c r="H17" s="514">
        <v>422920.98160431004</v>
      </c>
      <c r="I17" s="695">
        <v>14423.830482999998</v>
      </c>
      <c r="J17" s="696">
        <v>12804.41647364</v>
      </c>
      <c r="K17" s="696">
        <v>21341.935079340001</v>
      </c>
      <c r="L17" s="696">
        <v>16723.087468900001</v>
      </c>
      <c r="M17" s="696">
        <v>24305.299310049999</v>
      </c>
      <c r="N17" s="696">
        <v>74717.737845000011</v>
      </c>
      <c r="O17" s="696">
        <v>51232.616162790007</v>
      </c>
      <c r="P17" s="696">
        <v>28005.742661779997</v>
      </c>
      <c r="Q17" s="696">
        <v>30502.81552679</v>
      </c>
      <c r="R17" s="696">
        <v>30636.350521460001</v>
      </c>
      <c r="S17" s="696">
        <v>40941.922865690001</v>
      </c>
      <c r="T17" s="757">
        <v>77285.227205869989</v>
      </c>
      <c r="U17" s="1262" t="s">
        <v>1224</v>
      </c>
    </row>
    <row r="18" spans="2:21" s="371" customFormat="1" ht="24.95" customHeight="1" x14ac:dyDescent="0.2">
      <c r="B18" s="402" t="s">
        <v>1225</v>
      </c>
      <c r="C18" s="514">
        <v>138727.60439095332</v>
      </c>
      <c r="D18" s="514">
        <v>249172.20564862</v>
      </c>
      <c r="E18" s="514">
        <v>221057.75167102</v>
      </c>
      <c r="F18" s="514">
        <v>305293.79237504001</v>
      </c>
      <c r="G18" s="906">
        <v>198649.3506799</v>
      </c>
      <c r="H18" s="514">
        <v>430690.36882862</v>
      </c>
      <c r="I18" s="695">
        <v>16580.385499150001</v>
      </c>
      <c r="J18" s="696">
        <v>15609.03141621</v>
      </c>
      <c r="K18" s="696">
        <v>23014.23613501</v>
      </c>
      <c r="L18" s="696">
        <v>22795.889766400003</v>
      </c>
      <c r="M18" s="696">
        <v>16570.53972461</v>
      </c>
      <c r="N18" s="696">
        <v>19362.722559660004</v>
      </c>
      <c r="O18" s="696">
        <v>37882.236148650001</v>
      </c>
      <c r="P18" s="696">
        <v>24568.608321079999</v>
      </c>
      <c r="Q18" s="696">
        <v>62016.31331777</v>
      </c>
      <c r="R18" s="696">
        <v>73472.6746766</v>
      </c>
      <c r="S18" s="696">
        <v>43804.983361779996</v>
      </c>
      <c r="T18" s="757">
        <v>75012.747901700015</v>
      </c>
      <c r="U18" s="1262" t="s">
        <v>1226</v>
      </c>
    </row>
    <row r="19" spans="2:21" s="371" customFormat="1" ht="24.95" customHeight="1" x14ac:dyDescent="0.2">
      <c r="B19" s="402" t="s">
        <v>1227</v>
      </c>
      <c r="C19" s="514">
        <v>2850.5420779299993</v>
      </c>
      <c r="D19" s="514">
        <v>4244.0028830699994</v>
      </c>
      <c r="E19" s="514">
        <v>10325.6960917</v>
      </c>
      <c r="F19" s="514">
        <v>9887.3172841200012</v>
      </c>
      <c r="G19" s="906">
        <v>8638.0172793500005</v>
      </c>
      <c r="H19" s="514">
        <v>14222.312891170001</v>
      </c>
      <c r="I19" s="695">
        <v>600.73691945999997</v>
      </c>
      <c r="J19" s="696">
        <v>827.98561751</v>
      </c>
      <c r="K19" s="696">
        <v>483.20682347999997</v>
      </c>
      <c r="L19" s="696">
        <v>371.01354230000004</v>
      </c>
      <c r="M19" s="696">
        <v>565.69065604999992</v>
      </c>
      <c r="N19" s="696">
        <v>859.53000884999994</v>
      </c>
      <c r="O19" s="696">
        <v>3494.6261549199999</v>
      </c>
      <c r="P19" s="696">
        <v>1063.6117683099999</v>
      </c>
      <c r="Q19" s="696">
        <v>2218.87415904</v>
      </c>
      <c r="R19" s="696">
        <v>1839.1613467899999</v>
      </c>
      <c r="S19" s="696">
        <v>663.62973199999999</v>
      </c>
      <c r="T19" s="757">
        <v>1234.2461624600001</v>
      </c>
      <c r="U19" s="1262" t="s">
        <v>1228</v>
      </c>
    </row>
    <row r="20" spans="2:21" s="371" customFormat="1" ht="24.95" customHeight="1" x14ac:dyDescent="0.2">
      <c r="B20" s="402" t="s">
        <v>1229</v>
      </c>
      <c r="C20" s="514">
        <v>618478.96572707</v>
      </c>
      <c r="D20" s="514">
        <v>895922.94846465997</v>
      </c>
      <c r="E20" s="514">
        <v>1459162.1176638799</v>
      </c>
      <c r="F20" s="514">
        <v>1279201.2175320932</v>
      </c>
      <c r="G20" s="906">
        <v>1254907.6228575946</v>
      </c>
      <c r="H20" s="514">
        <v>1885913.9801847641</v>
      </c>
      <c r="I20" s="695">
        <v>137446.78604730498</v>
      </c>
      <c r="J20" s="696">
        <v>148483.35541096894</v>
      </c>
      <c r="K20" s="696">
        <v>52322.118996343597</v>
      </c>
      <c r="L20" s="696">
        <v>129323.28665857551</v>
      </c>
      <c r="M20" s="696">
        <v>84568.738311701993</v>
      </c>
      <c r="N20" s="696">
        <v>167391.18587708517</v>
      </c>
      <c r="O20" s="696">
        <v>229305.3751555341</v>
      </c>
      <c r="P20" s="696">
        <v>213147.07112192002</v>
      </c>
      <c r="Q20" s="696">
        <v>40157.205459440003</v>
      </c>
      <c r="R20" s="696">
        <v>239264.62247547999</v>
      </c>
      <c r="S20" s="696">
        <v>166523.3384336</v>
      </c>
      <c r="T20" s="757">
        <v>277980.89623681002</v>
      </c>
      <c r="U20" s="1262" t="s">
        <v>1230</v>
      </c>
    </row>
    <row r="21" spans="2:21" s="370" customFormat="1" ht="24.95" customHeight="1" x14ac:dyDescent="0.2">
      <c r="B21" s="401" t="s">
        <v>934</v>
      </c>
      <c r="C21" s="513">
        <v>1497340.4330493999</v>
      </c>
      <c r="D21" s="513">
        <v>2238472.3511169599</v>
      </c>
      <c r="E21" s="513">
        <v>3019922.2033151337</v>
      </c>
      <c r="F21" s="513">
        <v>3007768.6355712996</v>
      </c>
      <c r="G21" s="513">
        <v>2982669.358356907</v>
      </c>
      <c r="H21" s="513">
        <v>4622917.5363969263</v>
      </c>
      <c r="I21" s="621">
        <v>259524.89914418501</v>
      </c>
      <c r="J21" s="622">
        <v>278948.68338568887</v>
      </c>
      <c r="K21" s="622">
        <v>205762.37342120364</v>
      </c>
      <c r="L21" s="622">
        <v>256909.23804004752</v>
      </c>
      <c r="M21" s="622">
        <v>221220.00455068197</v>
      </c>
      <c r="N21" s="622">
        <v>441637.89776506519</v>
      </c>
      <c r="O21" s="622">
        <v>517695.87404681405</v>
      </c>
      <c r="P21" s="622">
        <v>436160.32686002005</v>
      </c>
      <c r="Q21" s="622">
        <v>311667.18332264002</v>
      </c>
      <c r="R21" s="622">
        <v>555393.67814581993</v>
      </c>
      <c r="S21" s="622">
        <v>486905.99065580999</v>
      </c>
      <c r="T21" s="624">
        <v>651091.38705895003</v>
      </c>
      <c r="U21" s="1264" t="s">
        <v>67</v>
      </c>
    </row>
    <row r="22" spans="2:21" s="371" customFormat="1" ht="18.75" customHeight="1" thickBot="1" x14ac:dyDescent="0.25">
      <c r="B22" s="1265"/>
      <c r="C22" s="1300"/>
      <c r="D22" s="1300"/>
      <c r="E22" s="1403"/>
      <c r="F22" s="1300"/>
      <c r="G22" s="1403"/>
      <c r="H22" s="1300"/>
      <c r="I22" s="1378"/>
      <c r="J22" s="1379"/>
      <c r="K22" s="1379"/>
      <c r="L22" s="1379"/>
      <c r="M22" s="1379"/>
      <c r="N22" s="1379"/>
      <c r="O22" s="1379"/>
      <c r="P22" s="1379"/>
      <c r="Q22" s="1379"/>
      <c r="R22" s="1379"/>
      <c r="S22" s="1379"/>
      <c r="T22" s="1380"/>
      <c r="U22" s="1404"/>
    </row>
    <row r="23" spans="2:21" s="371" customFormat="1" ht="15" customHeight="1" thickTop="1" x14ac:dyDescent="0.2">
      <c r="B23" s="402"/>
      <c r="C23" s="514"/>
      <c r="D23" s="514"/>
      <c r="E23" s="906"/>
      <c r="F23" s="514"/>
      <c r="G23" s="906"/>
      <c r="H23" s="514"/>
      <c r="I23" s="695"/>
      <c r="J23" s="696"/>
      <c r="K23" s="696"/>
      <c r="L23" s="696"/>
      <c r="M23" s="696"/>
      <c r="N23" s="696"/>
      <c r="O23" s="696"/>
      <c r="P23" s="696"/>
      <c r="Q23" s="696"/>
      <c r="R23" s="696"/>
      <c r="S23" s="696"/>
      <c r="T23" s="757"/>
      <c r="U23" s="1262"/>
    </row>
    <row r="24" spans="2:21" s="1372" customFormat="1" ht="24.95" customHeight="1" x14ac:dyDescent="0.2">
      <c r="B24" s="510" t="s">
        <v>1231</v>
      </c>
      <c r="C24" s="1302"/>
      <c r="D24" s="1302"/>
      <c r="E24" s="1405"/>
      <c r="F24" s="1302"/>
      <c r="G24" s="1405"/>
      <c r="H24" s="1302"/>
      <c r="I24" s="1382"/>
      <c r="J24" s="1383"/>
      <c r="K24" s="1383"/>
      <c r="L24" s="1383"/>
      <c r="M24" s="1383"/>
      <c r="N24" s="1383"/>
      <c r="O24" s="1383"/>
      <c r="P24" s="1383"/>
      <c r="Q24" s="1383"/>
      <c r="R24" s="1383"/>
      <c r="S24" s="1383"/>
      <c r="T24" s="1384"/>
      <c r="U24" s="1260" t="s">
        <v>1232</v>
      </c>
    </row>
    <row r="25" spans="2:21" s="371" customFormat="1" ht="10.5" customHeight="1" x14ac:dyDescent="0.2">
      <c r="B25" s="402"/>
      <c r="C25" s="514"/>
      <c r="D25" s="514"/>
      <c r="E25" s="906"/>
      <c r="F25" s="514"/>
      <c r="G25" s="906"/>
      <c r="H25" s="514"/>
      <c r="I25" s="695"/>
      <c r="J25" s="696"/>
      <c r="K25" s="696"/>
      <c r="L25" s="696"/>
      <c r="M25" s="696"/>
      <c r="N25" s="696"/>
      <c r="O25" s="696"/>
      <c r="P25" s="696"/>
      <c r="Q25" s="696"/>
      <c r="R25" s="696"/>
      <c r="S25" s="696"/>
      <c r="T25" s="757"/>
      <c r="U25" s="1262"/>
    </row>
    <row r="26" spans="2:21" s="371" customFormat="1" ht="24.95" customHeight="1" x14ac:dyDescent="0.2">
      <c r="B26" s="402" t="s">
        <v>1316</v>
      </c>
      <c r="C26" s="514">
        <v>98697.44448821999</v>
      </c>
      <c r="D26" s="514">
        <v>216256.39453718002</v>
      </c>
      <c r="E26" s="514">
        <v>277049.6673188039</v>
      </c>
      <c r="F26" s="514">
        <v>292945.87870349607</v>
      </c>
      <c r="G26" s="906">
        <v>329963.89806886204</v>
      </c>
      <c r="H26" s="514">
        <v>506294.90378841996</v>
      </c>
      <c r="I26" s="695">
        <v>22279.152047790023</v>
      </c>
      <c r="J26" s="696">
        <v>24477.00547697995</v>
      </c>
      <c r="K26" s="696">
        <v>31599.848774390037</v>
      </c>
      <c r="L26" s="696">
        <v>23491.06552267999</v>
      </c>
      <c r="M26" s="696">
        <v>26733.541891040004</v>
      </c>
      <c r="N26" s="696">
        <v>42117.210757880028</v>
      </c>
      <c r="O26" s="696">
        <v>58597.374273479974</v>
      </c>
      <c r="P26" s="696">
        <v>49767.341040210005</v>
      </c>
      <c r="Q26" s="696">
        <v>37338.130131779988</v>
      </c>
      <c r="R26" s="696">
        <v>50271.438193609996</v>
      </c>
      <c r="S26" s="696">
        <v>84353.732192480005</v>
      </c>
      <c r="T26" s="757">
        <v>55269.063486099963</v>
      </c>
      <c r="U26" s="1262" t="s">
        <v>1260</v>
      </c>
    </row>
    <row r="27" spans="2:21" s="371" customFormat="1" ht="24.95" customHeight="1" x14ac:dyDescent="0.2">
      <c r="B27" s="402" t="s">
        <v>1285</v>
      </c>
      <c r="C27" s="514">
        <v>28601.760208</v>
      </c>
      <c r="D27" s="514">
        <v>156746.88563485001</v>
      </c>
      <c r="E27" s="514">
        <v>159401.98520767002</v>
      </c>
      <c r="F27" s="514">
        <v>215811.29416700997</v>
      </c>
      <c r="G27" s="906">
        <v>82221.504195500005</v>
      </c>
      <c r="H27" s="514">
        <v>203188.11450949</v>
      </c>
      <c r="I27" s="695">
        <v>7308.6926996700004</v>
      </c>
      <c r="J27" s="696">
        <v>3973.90942821</v>
      </c>
      <c r="K27" s="696">
        <v>11409.220118759999</v>
      </c>
      <c r="L27" s="696">
        <v>9348.9637557400001</v>
      </c>
      <c r="M27" s="696">
        <v>7488.3206885200007</v>
      </c>
      <c r="N27" s="696">
        <v>17005.409542350004</v>
      </c>
      <c r="O27" s="696">
        <v>14083.287838040003</v>
      </c>
      <c r="P27" s="696">
        <v>22076.144933299998</v>
      </c>
      <c r="Q27" s="696">
        <v>38179.706595799995</v>
      </c>
      <c r="R27" s="696">
        <v>27010.196816560001</v>
      </c>
      <c r="S27" s="696">
        <v>14444.823914000001</v>
      </c>
      <c r="T27" s="757">
        <v>30859.43817854</v>
      </c>
      <c r="U27" s="1262" t="s">
        <v>1286</v>
      </c>
    </row>
    <row r="28" spans="2:21" s="371" customFormat="1" ht="24.95" customHeight="1" x14ac:dyDescent="0.2">
      <c r="B28" s="402" t="s">
        <v>1245</v>
      </c>
      <c r="C28" s="514">
        <v>15855.333692599999</v>
      </c>
      <c r="D28" s="514">
        <v>42910.442434590004</v>
      </c>
      <c r="E28" s="514">
        <v>5516.35774855</v>
      </c>
      <c r="F28" s="514">
        <v>945.25958611999999</v>
      </c>
      <c r="G28" s="906">
        <v>1515.42311217</v>
      </c>
      <c r="H28" s="514">
        <v>28.141187500000001</v>
      </c>
      <c r="I28" s="695">
        <v>0</v>
      </c>
      <c r="J28" s="696">
        <v>0</v>
      </c>
      <c r="K28" s="696">
        <v>0</v>
      </c>
      <c r="L28" s="696">
        <v>0</v>
      </c>
      <c r="M28" s="696">
        <v>0</v>
      </c>
      <c r="N28" s="696">
        <v>0</v>
      </c>
      <c r="O28" s="696">
        <v>0</v>
      </c>
      <c r="P28" s="696">
        <v>0</v>
      </c>
      <c r="Q28" s="696">
        <v>0</v>
      </c>
      <c r="R28" s="696">
        <v>0</v>
      </c>
      <c r="S28" s="696">
        <v>0</v>
      </c>
      <c r="T28" s="757">
        <v>28.141187500000001</v>
      </c>
      <c r="U28" s="1262" t="s">
        <v>1246</v>
      </c>
    </row>
    <row r="29" spans="2:21" s="371" customFormat="1" ht="24.95" customHeight="1" x14ac:dyDescent="0.2">
      <c r="B29" s="402" t="s">
        <v>1267</v>
      </c>
      <c r="C29" s="514">
        <v>99856.343468903331</v>
      </c>
      <c r="D29" s="514">
        <v>77171.151832179996</v>
      </c>
      <c r="E29" s="514">
        <v>38676.974547880003</v>
      </c>
      <c r="F29" s="514">
        <v>70926.772705109994</v>
      </c>
      <c r="G29" s="906">
        <v>81698.853244469981</v>
      </c>
      <c r="H29" s="514">
        <v>162411.44583524001</v>
      </c>
      <c r="I29" s="695">
        <v>7679.1788470500005</v>
      </c>
      <c r="J29" s="696">
        <v>8807.2510398700015</v>
      </c>
      <c r="K29" s="696">
        <v>10374.671861270001</v>
      </c>
      <c r="L29" s="696">
        <v>11629.73840665</v>
      </c>
      <c r="M29" s="696">
        <v>6785.0185248400003</v>
      </c>
      <c r="N29" s="696">
        <v>236.78198462999998</v>
      </c>
      <c r="O29" s="696">
        <v>20468.930704770002</v>
      </c>
      <c r="P29" s="696">
        <v>1233.75199</v>
      </c>
      <c r="Q29" s="696">
        <v>11018.588732759999</v>
      </c>
      <c r="R29" s="696">
        <v>26782.721581400001</v>
      </c>
      <c r="S29" s="696">
        <v>25300.1061056</v>
      </c>
      <c r="T29" s="757">
        <v>32094.706056400002</v>
      </c>
      <c r="U29" s="1262" t="s">
        <v>1268</v>
      </c>
    </row>
    <row r="30" spans="2:21" s="371" customFormat="1" ht="24.95" customHeight="1" x14ac:dyDescent="0.2">
      <c r="B30" s="402" t="s">
        <v>1235</v>
      </c>
      <c r="C30" s="514">
        <v>38118.274537670004</v>
      </c>
      <c r="D30" s="514">
        <v>45116.851309870006</v>
      </c>
      <c r="E30" s="514">
        <v>37550.398477990006</v>
      </c>
      <c r="F30" s="514">
        <v>30191.421435750002</v>
      </c>
      <c r="G30" s="906">
        <v>120474.26638272998</v>
      </c>
      <c r="H30" s="514">
        <v>44427.780073299997</v>
      </c>
      <c r="I30" s="695">
        <v>2349.3627195299996</v>
      </c>
      <c r="J30" s="696">
        <v>2013.1022420300008</v>
      </c>
      <c r="K30" s="696">
        <v>2998.8051365399997</v>
      </c>
      <c r="L30" s="696">
        <v>2336.0132913299994</v>
      </c>
      <c r="M30" s="696">
        <v>2207.9738271399988</v>
      </c>
      <c r="N30" s="696">
        <v>7062.4167937199991</v>
      </c>
      <c r="O30" s="696">
        <v>5532.0848957099988</v>
      </c>
      <c r="P30" s="696">
        <v>4058.9848501400006</v>
      </c>
      <c r="Q30" s="696">
        <v>3785.8816366299998</v>
      </c>
      <c r="R30" s="696">
        <v>2473.6465182299999</v>
      </c>
      <c r="S30" s="696">
        <v>5461.8485718800011</v>
      </c>
      <c r="T30" s="757">
        <v>4147.6595904199994</v>
      </c>
      <c r="U30" s="1262" t="s">
        <v>1236</v>
      </c>
    </row>
    <row r="31" spans="2:21" s="371" customFormat="1" ht="24.95" customHeight="1" x14ac:dyDescent="0.2">
      <c r="B31" s="402" t="s">
        <v>1243</v>
      </c>
      <c r="C31" s="514">
        <v>33872.332297269997</v>
      </c>
      <c r="D31" s="514">
        <v>53217.62422654999</v>
      </c>
      <c r="E31" s="514">
        <v>19428.043274389998</v>
      </c>
      <c r="F31" s="514">
        <v>14.832338719999999</v>
      </c>
      <c r="G31" s="906">
        <v>1197.812326</v>
      </c>
      <c r="H31" s="514">
        <v>4609.6480739999997</v>
      </c>
      <c r="I31" s="695">
        <v>107.96395</v>
      </c>
      <c r="J31" s="696">
        <v>118.1542</v>
      </c>
      <c r="K31" s="696">
        <v>162.42094</v>
      </c>
      <c r="L31" s="696">
        <v>51.686700000000002</v>
      </c>
      <c r="M31" s="696">
        <v>46.337389999999999</v>
      </c>
      <c r="N31" s="696">
        <v>171.45929000000001</v>
      </c>
      <c r="O31" s="696">
        <v>793.218344</v>
      </c>
      <c r="P31" s="696">
        <v>754.25113999999996</v>
      </c>
      <c r="Q31" s="696">
        <v>1283.8767</v>
      </c>
      <c r="R31" s="696">
        <v>1120.2794200000001</v>
      </c>
      <c r="S31" s="696">
        <v>0</v>
      </c>
      <c r="T31" s="757">
        <v>0</v>
      </c>
      <c r="U31" s="1262" t="s">
        <v>1244</v>
      </c>
    </row>
    <row r="32" spans="2:21" s="371" customFormat="1" ht="24.95" customHeight="1" x14ac:dyDescent="0.2">
      <c r="B32" s="402" t="s">
        <v>1237</v>
      </c>
      <c r="C32" s="514">
        <v>13829.052747539998</v>
      </c>
      <c r="D32" s="514">
        <v>18289.618675630001</v>
      </c>
      <c r="E32" s="514">
        <v>27073.751237050004</v>
      </c>
      <c r="F32" s="514">
        <v>35491.781747289999</v>
      </c>
      <c r="G32" s="906">
        <v>27306.19443299</v>
      </c>
      <c r="H32" s="514">
        <v>59334.617553210002</v>
      </c>
      <c r="I32" s="695">
        <v>1277.17820889</v>
      </c>
      <c r="J32" s="696">
        <v>2304.4645091199995</v>
      </c>
      <c r="K32" s="696">
        <v>2739.5092720899997</v>
      </c>
      <c r="L32" s="696">
        <v>1796.2300232700002</v>
      </c>
      <c r="M32" s="696">
        <v>1584.6234584400001</v>
      </c>
      <c r="N32" s="696">
        <v>8122.0837532000014</v>
      </c>
      <c r="O32" s="696">
        <v>12676.471752240006</v>
      </c>
      <c r="P32" s="696">
        <v>8544.6587317400008</v>
      </c>
      <c r="Q32" s="696">
        <v>4601.1725276499992</v>
      </c>
      <c r="R32" s="696">
        <v>3165.3057203600006</v>
      </c>
      <c r="S32" s="696">
        <v>3421.9297752300004</v>
      </c>
      <c r="T32" s="757">
        <v>9100.9898209799976</v>
      </c>
      <c r="U32" s="1262" t="s">
        <v>1238</v>
      </c>
    </row>
    <row r="33" spans="2:21" s="371" customFormat="1" ht="24.95" customHeight="1" x14ac:dyDescent="0.2">
      <c r="B33" s="402" t="s">
        <v>1317</v>
      </c>
      <c r="C33" s="514">
        <v>12047.039276549998</v>
      </c>
      <c r="D33" s="514">
        <v>39076.112638079998</v>
      </c>
      <c r="E33" s="514">
        <v>61190.000587819995</v>
      </c>
      <c r="F33" s="514">
        <v>49573.54450335999</v>
      </c>
      <c r="G33" s="906">
        <v>52548.494587830006</v>
      </c>
      <c r="H33" s="514">
        <v>69669.381982100022</v>
      </c>
      <c r="I33" s="695">
        <v>4764.2629903599991</v>
      </c>
      <c r="J33" s="696">
        <v>7121.0260307699991</v>
      </c>
      <c r="K33" s="696">
        <v>5680.6521545799997</v>
      </c>
      <c r="L33" s="696">
        <v>4772.3743769400007</v>
      </c>
      <c r="M33" s="696">
        <v>2448.3459639400003</v>
      </c>
      <c r="N33" s="696">
        <v>5265.3276197800033</v>
      </c>
      <c r="O33" s="696">
        <v>9549.683205840005</v>
      </c>
      <c r="P33" s="696">
        <v>5677.795512890003</v>
      </c>
      <c r="Q33" s="696">
        <v>4305.1560399400005</v>
      </c>
      <c r="R33" s="696">
        <v>7135.2964470800043</v>
      </c>
      <c r="S33" s="696">
        <v>5588.5391798199998</v>
      </c>
      <c r="T33" s="757">
        <v>7360.922460159999</v>
      </c>
      <c r="U33" s="1262" t="s">
        <v>1318</v>
      </c>
    </row>
    <row r="34" spans="2:21" s="371" customFormat="1" ht="24.95" customHeight="1" x14ac:dyDescent="0.2">
      <c r="B34" s="402" t="s">
        <v>1249</v>
      </c>
      <c r="C34" s="514">
        <v>57587.975148600002</v>
      </c>
      <c r="D34" s="514">
        <v>79081.44723861001</v>
      </c>
      <c r="E34" s="514">
        <v>147883.65240555999</v>
      </c>
      <c r="F34" s="514">
        <v>185790.06973290004</v>
      </c>
      <c r="G34" s="906">
        <v>135720.69238994003</v>
      </c>
      <c r="H34" s="514">
        <v>285567.33902646997</v>
      </c>
      <c r="I34" s="695">
        <v>8529.3863834600015</v>
      </c>
      <c r="J34" s="696">
        <v>11144.640141610003</v>
      </c>
      <c r="K34" s="696">
        <v>14280.569160800002</v>
      </c>
      <c r="L34" s="696">
        <v>16182.327177269999</v>
      </c>
      <c r="M34" s="696">
        <v>20998.1837834</v>
      </c>
      <c r="N34" s="696">
        <v>44592.424023639986</v>
      </c>
      <c r="O34" s="696">
        <v>29485.884117149999</v>
      </c>
      <c r="P34" s="696">
        <v>27119.034780220005</v>
      </c>
      <c r="Q34" s="696">
        <v>32010.882816999987</v>
      </c>
      <c r="R34" s="696">
        <v>23068.363140530004</v>
      </c>
      <c r="S34" s="696">
        <v>26625.085023369993</v>
      </c>
      <c r="T34" s="757">
        <v>31530.558478019997</v>
      </c>
      <c r="U34" s="1262" t="s">
        <v>1250</v>
      </c>
    </row>
    <row r="35" spans="2:21" s="371" customFormat="1" ht="24.95" customHeight="1" x14ac:dyDescent="0.2">
      <c r="B35" s="402" t="s">
        <v>1297</v>
      </c>
      <c r="C35" s="514">
        <v>32520.545454710002</v>
      </c>
      <c r="D35" s="514">
        <v>46031.853958239997</v>
      </c>
      <c r="E35" s="514">
        <v>59833.62791214</v>
      </c>
      <c r="F35" s="514">
        <v>62377.617536940023</v>
      </c>
      <c r="G35" s="906">
        <v>86178.389276750007</v>
      </c>
      <c r="H35" s="514">
        <v>191417.20654283997</v>
      </c>
      <c r="I35" s="695">
        <v>4114.7152231699993</v>
      </c>
      <c r="J35" s="696">
        <v>8322.5897365199999</v>
      </c>
      <c r="K35" s="696">
        <v>11685.491663890003</v>
      </c>
      <c r="L35" s="696">
        <v>5427.8632607799991</v>
      </c>
      <c r="M35" s="696">
        <v>2728.2937888099991</v>
      </c>
      <c r="N35" s="696">
        <v>15983.848905590006</v>
      </c>
      <c r="O35" s="696">
        <v>14954.268619989989</v>
      </c>
      <c r="P35" s="696">
        <v>14786.678858639998</v>
      </c>
      <c r="Q35" s="696">
        <v>17770.762520720004</v>
      </c>
      <c r="R35" s="696">
        <v>49003.122445399982</v>
      </c>
      <c r="S35" s="696">
        <v>15021.666595500001</v>
      </c>
      <c r="T35" s="757">
        <v>31617.904923829996</v>
      </c>
      <c r="U35" s="1262" t="s">
        <v>1298</v>
      </c>
    </row>
    <row r="36" spans="2:21" s="371" customFormat="1" ht="24.95" customHeight="1" x14ac:dyDescent="0.2">
      <c r="B36" s="402" t="s">
        <v>1241</v>
      </c>
      <c r="C36" s="514">
        <v>9431.2703328900006</v>
      </c>
      <c r="D36" s="514">
        <v>10653.495274339999</v>
      </c>
      <c r="E36" s="514">
        <v>17531.583672200002</v>
      </c>
      <c r="F36" s="514">
        <v>37855.376022769997</v>
      </c>
      <c r="G36" s="906">
        <v>18039.349954339999</v>
      </c>
      <c r="H36" s="514">
        <v>22007.144533520001</v>
      </c>
      <c r="I36" s="695">
        <v>716.99710400000015</v>
      </c>
      <c r="J36" s="696">
        <v>727.82229670000015</v>
      </c>
      <c r="K36" s="696">
        <v>1374.3120698099999</v>
      </c>
      <c r="L36" s="696">
        <v>389.20307382000004</v>
      </c>
      <c r="M36" s="696">
        <v>447.85249419000002</v>
      </c>
      <c r="N36" s="696">
        <v>2807.0857177299995</v>
      </c>
      <c r="O36" s="696">
        <v>1921.0617062599999</v>
      </c>
      <c r="P36" s="696">
        <v>1412.8977512500003</v>
      </c>
      <c r="Q36" s="696">
        <v>4061.1959926100003</v>
      </c>
      <c r="R36" s="696">
        <v>982.70423714999981</v>
      </c>
      <c r="S36" s="696">
        <v>2531.251409</v>
      </c>
      <c r="T36" s="757">
        <v>4634.7606809999997</v>
      </c>
      <c r="U36" s="1262" t="s">
        <v>1242</v>
      </c>
    </row>
    <row r="37" spans="2:21" s="371" customFormat="1" ht="24.95" customHeight="1" x14ac:dyDescent="0.2">
      <c r="B37" s="402" t="s">
        <v>1263</v>
      </c>
      <c r="C37" s="514">
        <v>40032.324321029992</v>
      </c>
      <c r="D37" s="514">
        <v>55502.856490150007</v>
      </c>
      <c r="E37" s="514">
        <v>48208.500617970007</v>
      </c>
      <c r="F37" s="514">
        <v>28444.864493939996</v>
      </c>
      <c r="G37" s="906">
        <v>32245.680612029995</v>
      </c>
      <c r="H37" s="514">
        <v>62368.883436069998</v>
      </c>
      <c r="I37" s="695">
        <v>3973.5594082800003</v>
      </c>
      <c r="J37" s="696">
        <v>1629.74981488</v>
      </c>
      <c r="K37" s="696">
        <v>7089.8951922300002</v>
      </c>
      <c r="L37" s="696">
        <v>1311.8883001199999</v>
      </c>
      <c r="M37" s="696">
        <v>2102.83397603</v>
      </c>
      <c r="N37" s="696">
        <v>3896.5361250400001</v>
      </c>
      <c r="O37" s="696">
        <v>7284.5912837899996</v>
      </c>
      <c r="P37" s="696">
        <v>6605.2373779999998</v>
      </c>
      <c r="Q37" s="696">
        <v>5727.7826439999999</v>
      </c>
      <c r="R37" s="696">
        <v>6719.7989484</v>
      </c>
      <c r="S37" s="696">
        <v>10797.1556936</v>
      </c>
      <c r="T37" s="757">
        <v>5229.8546716999999</v>
      </c>
      <c r="U37" s="1262" t="s">
        <v>1264</v>
      </c>
    </row>
    <row r="38" spans="2:21" s="371" customFormat="1" ht="24.95" customHeight="1" x14ac:dyDescent="0.2">
      <c r="B38" s="402" t="s">
        <v>1253</v>
      </c>
      <c r="C38" s="514">
        <v>2182.1689675000007</v>
      </c>
      <c r="D38" s="514">
        <v>2885.95737805</v>
      </c>
      <c r="E38" s="514">
        <v>6120.3768291999995</v>
      </c>
      <c r="F38" s="514">
        <v>5092.5164091799998</v>
      </c>
      <c r="G38" s="906">
        <v>7055.8344666900011</v>
      </c>
      <c r="H38" s="514">
        <v>9458.2303831600002</v>
      </c>
      <c r="I38" s="695">
        <v>596.93179768999994</v>
      </c>
      <c r="J38" s="696">
        <v>580.13206750999996</v>
      </c>
      <c r="K38" s="696">
        <v>325.79816025999997</v>
      </c>
      <c r="L38" s="696">
        <v>292.98408949999998</v>
      </c>
      <c r="M38" s="696">
        <v>402.73648194999998</v>
      </c>
      <c r="N38" s="696">
        <v>782.67113346999986</v>
      </c>
      <c r="O38" s="696">
        <v>2822.6694017199998</v>
      </c>
      <c r="P38" s="696">
        <v>501.63440831000003</v>
      </c>
      <c r="Q38" s="696">
        <v>1519.70125904</v>
      </c>
      <c r="R38" s="696">
        <v>367.07599328999999</v>
      </c>
      <c r="S38" s="696">
        <v>442.32721400000003</v>
      </c>
      <c r="T38" s="757">
        <v>823.56837641999994</v>
      </c>
      <c r="U38" s="1262" t="s">
        <v>1254</v>
      </c>
    </row>
    <row r="39" spans="2:21" s="371" customFormat="1" ht="24.95" customHeight="1" x14ac:dyDescent="0.2">
      <c r="B39" s="402" t="s">
        <v>1319</v>
      </c>
      <c r="C39" s="514">
        <v>1.51925</v>
      </c>
      <c r="D39" s="514">
        <v>0.17549999999999999</v>
      </c>
      <c r="E39" s="514">
        <v>1218.2215500999998</v>
      </c>
      <c r="F39" s="514">
        <v>0</v>
      </c>
      <c r="G39" s="906">
        <v>0</v>
      </c>
      <c r="H39" s="514">
        <v>0</v>
      </c>
      <c r="I39" s="695">
        <v>0</v>
      </c>
      <c r="J39" s="696">
        <v>0</v>
      </c>
      <c r="K39" s="696">
        <v>0</v>
      </c>
      <c r="L39" s="696">
        <v>0</v>
      </c>
      <c r="M39" s="696">
        <v>0</v>
      </c>
      <c r="N39" s="696">
        <v>0</v>
      </c>
      <c r="O39" s="696">
        <v>0</v>
      </c>
      <c r="P39" s="696">
        <v>0</v>
      </c>
      <c r="Q39" s="696">
        <v>0</v>
      </c>
      <c r="R39" s="696">
        <v>0</v>
      </c>
      <c r="S39" s="696">
        <v>0</v>
      </c>
      <c r="T39" s="757">
        <v>0</v>
      </c>
      <c r="U39" s="1262" t="s">
        <v>1320</v>
      </c>
    </row>
    <row r="40" spans="2:21" s="371" customFormat="1" ht="24.95" customHeight="1" x14ac:dyDescent="0.2">
      <c r="B40" s="402" t="s">
        <v>1321</v>
      </c>
      <c r="C40" s="514">
        <v>22753.727310939998</v>
      </c>
      <c r="D40" s="514">
        <v>52478.596512960001</v>
      </c>
      <c r="E40" s="514">
        <v>34389.337600169994</v>
      </c>
      <c r="F40" s="514">
        <v>61278.80822336</v>
      </c>
      <c r="G40" s="906">
        <v>76055.080543690012</v>
      </c>
      <c r="H40" s="514">
        <v>127658.41202847198</v>
      </c>
      <c r="I40" s="695">
        <v>5644.751897109998</v>
      </c>
      <c r="J40" s="696">
        <v>6658.8469232499992</v>
      </c>
      <c r="K40" s="696">
        <v>2044.4440518199997</v>
      </c>
      <c r="L40" s="696">
        <v>4511.8990993019997</v>
      </c>
      <c r="M40" s="696">
        <v>8157.1786525499992</v>
      </c>
      <c r="N40" s="696">
        <v>14267.966002110003</v>
      </c>
      <c r="O40" s="696">
        <v>14294.738457019996</v>
      </c>
      <c r="P40" s="696">
        <v>14419.235731319997</v>
      </c>
      <c r="Q40" s="696">
        <v>11267.753121660004</v>
      </c>
      <c r="R40" s="696">
        <v>14045.271640870002</v>
      </c>
      <c r="S40" s="696">
        <v>11402.33757876</v>
      </c>
      <c r="T40" s="757">
        <v>20943.988872699996</v>
      </c>
      <c r="U40" s="1262" t="s">
        <v>1292</v>
      </c>
    </row>
    <row r="41" spans="2:21" s="371" customFormat="1" ht="24.95" customHeight="1" x14ac:dyDescent="0.2">
      <c r="B41" s="402" t="s">
        <v>1322</v>
      </c>
      <c r="C41" s="514">
        <v>55295.996509709999</v>
      </c>
      <c r="D41" s="514">
        <v>30081.077717750002</v>
      </c>
      <c r="E41" s="514">
        <v>10324.245994359999</v>
      </c>
      <c r="F41" s="514">
        <v>728.65010932999985</v>
      </c>
      <c r="G41" s="906">
        <v>687.00981351999997</v>
      </c>
      <c r="H41" s="514">
        <v>992.73241600000006</v>
      </c>
      <c r="I41" s="695">
        <v>77.965999999999994</v>
      </c>
      <c r="J41" s="696">
        <v>0</v>
      </c>
      <c r="K41" s="696">
        <v>0</v>
      </c>
      <c r="L41" s="696">
        <v>25.094999999999999</v>
      </c>
      <c r="M41" s="696">
        <v>0</v>
      </c>
      <c r="N41" s="696">
        <v>59.929428000000001</v>
      </c>
      <c r="O41" s="696">
        <v>0</v>
      </c>
      <c r="P41" s="696">
        <v>44.857999999999997</v>
      </c>
      <c r="Q41" s="696">
        <v>48.702959999999997</v>
      </c>
      <c r="R41" s="696">
        <v>73.884528000000003</v>
      </c>
      <c r="S41" s="696">
        <v>596.03150000000005</v>
      </c>
      <c r="T41" s="757">
        <v>66.265000000000001</v>
      </c>
      <c r="U41" s="1262" t="s">
        <v>1323</v>
      </c>
    </row>
    <row r="42" spans="2:21" s="371" customFormat="1" ht="24.95" customHeight="1" x14ac:dyDescent="0.2">
      <c r="B42" s="402" t="s">
        <v>1324</v>
      </c>
      <c r="C42" s="514">
        <v>40848.910773299998</v>
      </c>
      <c r="D42" s="514">
        <v>33691.285196590004</v>
      </c>
      <c r="E42" s="514">
        <v>44292.808004439998</v>
      </c>
      <c r="F42" s="514">
        <v>34558.614738709999</v>
      </c>
      <c r="G42" s="906">
        <v>45061.330068520001</v>
      </c>
      <c r="H42" s="514">
        <v>75102.436652589997</v>
      </c>
      <c r="I42" s="695">
        <v>1318.2224687099999</v>
      </c>
      <c r="J42" s="696">
        <v>1187.61817047</v>
      </c>
      <c r="K42" s="696">
        <v>2837.6055299999998</v>
      </c>
      <c r="L42" s="696">
        <v>2539.3847999999998</v>
      </c>
      <c r="M42" s="696">
        <v>191.83607055000002</v>
      </c>
      <c r="N42" s="696">
        <v>4121.4812000000002</v>
      </c>
      <c r="O42" s="696">
        <v>33728.640068790002</v>
      </c>
      <c r="P42" s="696">
        <v>7732.9437465999999</v>
      </c>
      <c r="Q42" s="696">
        <v>3937.6464294400002</v>
      </c>
      <c r="R42" s="696">
        <v>7494.9934712999993</v>
      </c>
      <c r="S42" s="696">
        <v>3960.0330300000001</v>
      </c>
      <c r="T42" s="757">
        <v>6052.0316667299994</v>
      </c>
      <c r="U42" s="1262" t="s">
        <v>1325</v>
      </c>
    </row>
    <row r="43" spans="2:21" s="371" customFormat="1" ht="24.95" customHeight="1" x14ac:dyDescent="0.2">
      <c r="B43" s="402" t="s">
        <v>1269</v>
      </c>
      <c r="C43" s="514">
        <v>1935.00148167</v>
      </c>
      <c r="D43" s="514">
        <v>2311.4708170200001</v>
      </c>
      <c r="E43" s="514">
        <v>4547.7714325400002</v>
      </c>
      <c r="F43" s="514">
        <v>2409.3190813699998</v>
      </c>
      <c r="G43" s="906">
        <v>2627.81285647</v>
      </c>
      <c r="H43" s="514">
        <v>1541.8641869800003</v>
      </c>
      <c r="I43" s="695">
        <v>44.299784480000007</v>
      </c>
      <c r="J43" s="696">
        <v>106.28</v>
      </c>
      <c r="K43" s="696">
        <v>467.12420794999997</v>
      </c>
      <c r="L43" s="696">
        <v>3.77439803</v>
      </c>
      <c r="M43" s="696">
        <v>149.25399999999999</v>
      </c>
      <c r="N43" s="696">
        <v>229.05589652</v>
      </c>
      <c r="O43" s="696">
        <v>51.13816533</v>
      </c>
      <c r="P43" s="696">
        <v>158.94909999999999</v>
      </c>
      <c r="Q43" s="696">
        <v>267.54094967000003</v>
      </c>
      <c r="R43" s="696">
        <v>0</v>
      </c>
      <c r="S43" s="696">
        <v>62.647469000000001</v>
      </c>
      <c r="T43" s="757">
        <v>1.800216</v>
      </c>
      <c r="U43" s="1262" t="s">
        <v>1270</v>
      </c>
    </row>
    <row r="44" spans="2:21" s="371" customFormat="1" ht="24.75" customHeight="1" x14ac:dyDescent="0.2">
      <c r="B44" s="402" t="s">
        <v>1326</v>
      </c>
      <c r="C44" s="514">
        <v>10583.20893716</v>
      </c>
      <c r="D44" s="514">
        <v>9882.3582379500003</v>
      </c>
      <c r="E44" s="514">
        <v>14617.736372629999</v>
      </c>
      <c r="F44" s="514">
        <v>18243.948807329998</v>
      </c>
      <c r="G44" s="906">
        <v>26762.514092869998</v>
      </c>
      <c r="H44" s="514">
        <v>50628.487674210002</v>
      </c>
      <c r="I44" s="695">
        <v>10196.65101876</v>
      </c>
      <c r="J44" s="696">
        <v>3239.2946341100001</v>
      </c>
      <c r="K44" s="696">
        <v>1301.3071669999999</v>
      </c>
      <c r="L44" s="696">
        <v>1150.8024685099999</v>
      </c>
      <c r="M44" s="696">
        <v>3700.0633974900002</v>
      </c>
      <c r="N44" s="696">
        <v>4064.8039774699996</v>
      </c>
      <c r="O44" s="696">
        <v>7098.6476235700011</v>
      </c>
      <c r="P44" s="696">
        <v>1986.6132206</v>
      </c>
      <c r="Q44" s="696">
        <v>7883.1734779300014</v>
      </c>
      <c r="R44" s="696">
        <v>3214.94418477</v>
      </c>
      <c r="S44" s="696">
        <v>4684.5630039999996</v>
      </c>
      <c r="T44" s="757">
        <v>2107.6235000000001</v>
      </c>
      <c r="U44" s="1262" t="s">
        <v>1327</v>
      </c>
    </row>
    <row r="45" spans="2:21" s="371" customFormat="1" ht="24.95" customHeight="1" x14ac:dyDescent="0.2">
      <c r="B45" s="402" t="s">
        <v>1261</v>
      </c>
      <c r="C45" s="514">
        <v>37691.67880051001</v>
      </c>
      <c r="D45" s="514">
        <v>58942.736449590004</v>
      </c>
      <c r="E45" s="514">
        <v>80609.165318700019</v>
      </c>
      <c r="F45" s="514">
        <v>120566.71114354004</v>
      </c>
      <c r="G45" s="906">
        <v>110253.68111885</v>
      </c>
      <c r="H45" s="514">
        <v>171685.12566812997</v>
      </c>
      <c r="I45" s="695">
        <v>9442.8832869500129</v>
      </c>
      <c r="J45" s="696">
        <v>9081.9132374299934</v>
      </c>
      <c r="K45" s="696">
        <v>12081.714238419996</v>
      </c>
      <c r="L45" s="696">
        <v>8233.2020700099984</v>
      </c>
      <c r="M45" s="696">
        <v>7126.1594347200025</v>
      </c>
      <c r="N45" s="696">
        <v>10788.572441119999</v>
      </c>
      <c r="O45" s="696">
        <v>18063.137071669989</v>
      </c>
      <c r="P45" s="696">
        <v>16327.06967357</v>
      </c>
      <c r="Q45" s="696">
        <v>17514.25023962</v>
      </c>
      <c r="R45" s="696">
        <v>17809.448006219991</v>
      </c>
      <c r="S45" s="696">
        <v>28681.238396869991</v>
      </c>
      <c r="T45" s="757">
        <v>16535.537571529996</v>
      </c>
      <c r="U45" s="1262" t="s">
        <v>1262</v>
      </c>
    </row>
    <row r="46" spans="2:21" s="371" customFormat="1" ht="24.95" customHeight="1" x14ac:dyDescent="0.2">
      <c r="B46" s="402" t="s">
        <v>1328</v>
      </c>
      <c r="C46" s="514">
        <v>15046.161245589999</v>
      </c>
      <c r="D46" s="514">
        <v>19190.681227629997</v>
      </c>
      <c r="E46" s="514">
        <v>22335.542128860005</v>
      </c>
      <c r="F46" s="514">
        <v>32997.966070850001</v>
      </c>
      <c r="G46" s="906">
        <v>20614.983700129997</v>
      </c>
      <c r="H46" s="514">
        <v>33451.767446760001</v>
      </c>
      <c r="I46" s="695">
        <v>1266.4243877000001</v>
      </c>
      <c r="J46" s="696">
        <v>2018.7049128599999</v>
      </c>
      <c r="K46" s="696">
        <v>1152.6454874200001</v>
      </c>
      <c r="L46" s="696">
        <v>2065.6130183400001</v>
      </c>
      <c r="M46" s="696">
        <v>1283.25723268</v>
      </c>
      <c r="N46" s="696">
        <v>1430.2744122300001</v>
      </c>
      <c r="O46" s="696">
        <v>3623.4550979900005</v>
      </c>
      <c r="P46" s="696">
        <v>3815.1880183799999</v>
      </c>
      <c r="Q46" s="696">
        <v>3737.4066200000002</v>
      </c>
      <c r="R46" s="696">
        <v>1715.262213</v>
      </c>
      <c r="S46" s="696">
        <v>4048.6593400000002</v>
      </c>
      <c r="T46" s="757">
        <v>7294.8767061600001</v>
      </c>
      <c r="U46" s="1262" t="s">
        <v>1329</v>
      </c>
    </row>
    <row r="47" spans="2:21" s="371" customFormat="1" ht="24.95" customHeight="1" x14ac:dyDescent="0.2">
      <c r="B47" s="402" t="s">
        <v>1293</v>
      </c>
      <c r="C47" s="514">
        <v>12281.536254090002</v>
      </c>
      <c r="D47" s="514">
        <v>19764.030312629995</v>
      </c>
      <c r="E47" s="514">
        <v>34807.337307980008</v>
      </c>
      <c r="F47" s="514">
        <v>38815.450804570006</v>
      </c>
      <c r="G47" s="906">
        <v>34782.526499450003</v>
      </c>
      <c r="H47" s="514">
        <v>37390.433673809996</v>
      </c>
      <c r="I47" s="695">
        <v>2433.3517984400009</v>
      </c>
      <c r="J47" s="696">
        <v>1776.1432576200002</v>
      </c>
      <c r="K47" s="696">
        <v>1944.50919946</v>
      </c>
      <c r="L47" s="696">
        <v>2647.3595422800017</v>
      </c>
      <c r="M47" s="696">
        <v>2020.8856780500003</v>
      </c>
      <c r="N47" s="696">
        <v>3147.1422712800018</v>
      </c>
      <c r="O47" s="696">
        <v>5520.1120037799974</v>
      </c>
      <c r="P47" s="696">
        <v>4170.9034682000001</v>
      </c>
      <c r="Q47" s="696">
        <v>3517.8586801000001</v>
      </c>
      <c r="R47" s="696">
        <v>2514.0144972000003</v>
      </c>
      <c r="S47" s="696">
        <v>3821.31658406</v>
      </c>
      <c r="T47" s="757">
        <v>3876.8366933399993</v>
      </c>
      <c r="U47" s="1262" t="s">
        <v>1294</v>
      </c>
    </row>
    <row r="48" spans="2:21" s="371" customFormat="1" ht="24.95" customHeight="1" x14ac:dyDescent="0.2">
      <c r="B48" s="402" t="s">
        <v>1303</v>
      </c>
      <c r="C48" s="514">
        <v>20119.233351169998</v>
      </c>
      <c r="D48" s="514">
        <v>41941.35482238001</v>
      </c>
      <c r="E48" s="514">
        <v>57791.796204010003</v>
      </c>
      <c r="F48" s="514">
        <v>44857.084218309996</v>
      </c>
      <c r="G48" s="906">
        <v>46080.402281079994</v>
      </c>
      <c r="H48" s="514">
        <v>110399.63818885002</v>
      </c>
      <c r="I48" s="695">
        <v>1020.6218839699999</v>
      </c>
      <c r="J48" s="696">
        <v>865.41289574999996</v>
      </c>
      <c r="K48" s="696">
        <v>2587.7335591799997</v>
      </c>
      <c r="L48" s="696">
        <v>1908.2972318299999</v>
      </c>
      <c r="M48" s="696">
        <v>6340.7767486900002</v>
      </c>
      <c r="N48" s="696">
        <v>28115.694187990004</v>
      </c>
      <c r="O48" s="696">
        <v>6575.3116243600007</v>
      </c>
      <c r="P48" s="696">
        <v>0</v>
      </c>
      <c r="Q48" s="696">
        <v>3384.2511746799992</v>
      </c>
      <c r="R48" s="696">
        <v>8627.1478382000005</v>
      </c>
      <c r="S48" s="696">
        <v>15592.194112309997</v>
      </c>
      <c r="T48" s="757">
        <v>35382.196931890008</v>
      </c>
      <c r="U48" s="1262" t="s">
        <v>1304</v>
      </c>
    </row>
    <row r="49" spans="1:21" s="371" customFormat="1" ht="24.75" customHeight="1" x14ac:dyDescent="0.2">
      <c r="B49" s="402" t="s">
        <v>1239</v>
      </c>
      <c r="C49" s="514">
        <v>9390.9319830900004</v>
      </c>
      <c r="D49" s="514">
        <v>13840.74116456</v>
      </c>
      <c r="E49" s="514">
        <v>19298.11413382</v>
      </c>
      <c r="F49" s="514">
        <v>19358.181268199998</v>
      </c>
      <c r="G49" s="906">
        <v>17380.052039760001</v>
      </c>
      <c r="H49" s="514">
        <v>35332.326231890002</v>
      </c>
      <c r="I49" s="695">
        <v>2251.0683751299985</v>
      </c>
      <c r="J49" s="696">
        <v>1331.96021825</v>
      </c>
      <c r="K49" s="696">
        <v>1014.0491055600002</v>
      </c>
      <c r="L49" s="696">
        <v>1691.6189315899996</v>
      </c>
      <c r="M49" s="696">
        <v>3954.7314859899998</v>
      </c>
      <c r="N49" s="696">
        <v>3432.9626551000006</v>
      </c>
      <c r="O49" s="696">
        <v>5506.4419210600017</v>
      </c>
      <c r="P49" s="696">
        <v>2220.1269294300005</v>
      </c>
      <c r="Q49" s="696">
        <v>1633.5016395200003</v>
      </c>
      <c r="R49" s="696">
        <v>3502.5609071599997</v>
      </c>
      <c r="S49" s="696">
        <v>1315.3726933400001</v>
      </c>
      <c r="T49" s="757">
        <v>7477.931369760001</v>
      </c>
      <c r="U49" s="1262" t="s">
        <v>1240</v>
      </c>
    </row>
    <row r="50" spans="1:21" s="371" customFormat="1" ht="24.75" customHeight="1" x14ac:dyDescent="0.2">
      <c r="B50" s="402" t="s">
        <v>1330</v>
      </c>
      <c r="C50" s="514">
        <v>5286.5889868300001</v>
      </c>
      <c r="D50" s="514">
        <v>8347.566536100001</v>
      </c>
      <c r="E50" s="514">
        <v>12588.531325520002</v>
      </c>
      <c r="F50" s="514">
        <v>13368.867550709998</v>
      </c>
      <c r="G50" s="906">
        <v>14588.35890436</v>
      </c>
      <c r="H50" s="514">
        <v>23210.953402859999</v>
      </c>
      <c r="I50" s="695">
        <v>1580.56700041</v>
      </c>
      <c r="J50" s="696">
        <v>802.27632559000006</v>
      </c>
      <c r="K50" s="696">
        <v>868.76380986000004</v>
      </c>
      <c r="L50" s="696">
        <v>1754.9285577700002</v>
      </c>
      <c r="M50" s="696">
        <v>1132.4124488299999</v>
      </c>
      <c r="N50" s="696">
        <v>2607.8313778400002</v>
      </c>
      <c r="O50" s="696">
        <v>2716.1457421000005</v>
      </c>
      <c r="P50" s="696">
        <v>3955.3515091099998</v>
      </c>
      <c r="Q50" s="696">
        <v>2244.0106128400002</v>
      </c>
      <c r="R50" s="696">
        <v>1895.2553098300002</v>
      </c>
      <c r="S50" s="696">
        <v>1664.6575388800002</v>
      </c>
      <c r="T50" s="757">
        <v>1988.7531698</v>
      </c>
      <c r="U50" s="1262" t="s">
        <v>1331</v>
      </c>
    </row>
    <row r="51" spans="1:21" s="371" customFormat="1" ht="24.95" customHeight="1" x14ac:dyDescent="0.2">
      <c r="B51" s="402" t="s">
        <v>1275</v>
      </c>
      <c r="C51" s="514">
        <v>1191.2582617</v>
      </c>
      <c r="D51" s="514">
        <v>2954.5759674599994</v>
      </c>
      <c r="E51" s="514">
        <v>3626.9124637999994</v>
      </c>
      <c r="F51" s="514">
        <v>5442.9888436600004</v>
      </c>
      <c r="G51" s="906">
        <v>6624.1959690899994</v>
      </c>
      <c r="H51" s="514">
        <v>5725.35485685</v>
      </c>
      <c r="I51" s="695">
        <v>258.37058065999997</v>
      </c>
      <c r="J51" s="696">
        <v>553.18358387000001</v>
      </c>
      <c r="K51" s="696">
        <v>470.98169862000003</v>
      </c>
      <c r="L51" s="696">
        <v>276.35961901000002</v>
      </c>
      <c r="M51" s="696">
        <v>30.42575643</v>
      </c>
      <c r="N51" s="696">
        <v>153.95318154000003</v>
      </c>
      <c r="O51" s="696">
        <v>565.98614118000012</v>
      </c>
      <c r="P51" s="696">
        <v>180.51549008000001</v>
      </c>
      <c r="Q51" s="696">
        <v>691.70411200000001</v>
      </c>
      <c r="R51" s="696">
        <v>586.82763220000004</v>
      </c>
      <c r="S51" s="696">
        <v>1821.0107152400001</v>
      </c>
      <c r="T51" s="757">
        <v>136.03634602000002</v>
      </c>
      <c r="U51" s="1262" t="s">
        <v>1276</v>
      </c>
    </row>
    <row r="52" spans="1:21" s="371" customFormat="1" ht="24.75" customHeight="1" x14ac:dyDescent="0.2">
      <c r="B52" s="402" t="s">
        <v>1255</v>
      </c>
      <c r="C52" s="514">
        <v>6571.133677490001</v>
      </c>
      <c r="D52" s="514">
        <v>11299.325606500001</v>
      </c>
      <c r="E52" s="514">
        <v>31701.582875720007</v>
      </c>
      <c r="F52" s="514">
        <v>20416.702847070002</v>
      </c>
      <c r="G52" s="906">
        <v>21001.693809479995</v>
      </c>
      <c r="H52" s="514">
        <v>35519.41392028</v>
      </c>
      <c r="I52" s="695">
        <v>1309.5142835299998</v>
      </c>
      <c r="J52" s="696">
        <v>1199.5507335200002</v>
      </c>
      <c r="K52" s="696">
        <v>2535.5095408800007</v>
      </c>
      <c r="L52" s="696">
        <v>1893.0906358900002</v>
      </c>
      <c r="M52" s="696">
        <v>1032.7881062999998</v>
      </c>
      <c r="N52" s="696">
        <v>4653.8525078600023</v>
      </c>
      <c r="O52" s="696">
        <v>4871.5564676899994</v>
      </c>
      <c r="P52" s="696">
        <v>2947.7912172400002</v>
      </c>
      <c r="Q52" s="696">
        <v>3429.8159484799999</v>
      </c>
      <c r="R52" s="696">
        <v>3566.9496318700003</v>
      </c>
      <c r="S52" s="696">
        <v>2606.9546674100002</v>
      </c>
      <c r="T52" s="757">
        <v>5472.0401796099995</v>
      </c>
      <c r="U52" s="1262" t="s">
        <v>1256</v>
      </c>
    </row>
    <row r="53" spans="1:21" s="371" customFormat="1" ht="24.95" customHeight="1" x14ac:dyDescent="0.2">
      <c r="B53" s="402" t="s">
        <v>1251</v>
      </c>
      <c r="C53" s="514">
        <v>26369.812955810008</v>
      </c>
      <c r="D53" s="514">
        <v>17958.467324720001</v>
      </c>
      <c r="E53" s="514">
        <v>18112.203558199999</v>
      </c>
      <c r="F53" s="514">
        <v>17320.972030479999</v>
      </c>
      <c r="G53" s="906">
        <v>33664.742482100002</v>
      </c>
      <c r="H53" s="514">
        <v>41535.277405930014</v>
      </c>
      <c r="I53" s="695">
        <v>1874.479305210001</v>
      </c>
      <c r="J53" s="696">
        <v>2538.5157566500002</v>
      </c>
      <c r="K53" s="696">
        <v>2837.9908229500002</v>
      </c>
      <c r="L53" s="696">
        <v>1355.0946118700001</v>
      </c>
      <c r="M53" s="696">
        <v>2955.9539368900005</v>
      </c>
      <c r="N53" s="696">
        <v>5214.7558182300018</v>
      </c>
      <c r="O53" s="696">
        <v>4113.0832041000012</v>
      </c>
      <c r="P53" s="696">
        <v>1341.5285183800002</v>
      </c>
      <c r="Q53" s="696">
        <v>219.57374816999999</v>
      </c>
      <c r="R53" s="696">
        <v>9176.5700789999992</v>
      </c>
      <c r="S53" s="696">
        <v>5171.0214770500015</v>
      </c>
      <c r="T53" s="757">
        <v>4736.7101274300003</v>
      </c>
      <c r="U53" s="1262" t="s">
        <v>1252</v>
      </c>
    </row>
    <row r="54" spans="1:21" s="371" customFormat="1" ht="24.95" customHeight="1" x14ac:dyDescent="0.2">
      <c r="B54" s="402" t="s">
        <v>1273</v>
      </c>
      <c r="C54" s="514">
        <v>12876.64378504</v>
      </c>
      <c r="D54" s="514">
        <v>7447.7075357799995</v>
      </c>
      <c r="E54" s="514">
        <v>13979.606718960003</v>
      </c>
      <c r="F54" s="514">
        <v>5884.1842432900003</v>
      </c>
      <c r="G54" s="906">
        <v>19539.187542439999</v>
      </c>
      <c r="H54" s="514">
        <v>21209.644087959998</v>
      </c>
      <c r="I54" s="695">
        <v>152.58049581</v>
      </c>
      <c r="J54" s="696">
        <v>280.22247837999998</v>
      </c>
      <c r="K54" s="696">
        <v>578.91364036000004</v>
      </c>
      <c r="L54" s="696">
        <v>181.68380238</v>
      </c>
      <c r="M54" s="696">
        <v>2427.44764037</v>
      </c>
      <c r="N54" s="696">
        <v>1050.00888431</v>
      </c>
      <c r="O54" s="696">
        <v>4805.3607821300002</v>
      </c>
      <c r="P54" s="696">
        <v>397.57654400000001</v>
      </c>
      <c r="Q54" s="696">
        <v>2725.3096197200002</v>
      </c>
      <c r="R54" s="696">
        <v>3689.2547226600004</v>
      </c>
      <c r="S54" s="696">
        <v>2870.5366819000001</v>
      </c>
      <c r="T54" s="757">
        <v>2050.74879594</v>
      </c>
      <c r="U54" s="1262" t="s">
        <v>1274</v>
      </c>
    </row>
    <row r="55" spans="1:21" s="371" customFormat="1" ht="24.95" customHeight="1" x14ac:dyDescent="0.2">
      <c r="B55" s="402" t="s">
        <v>1247</v>
      </c>
      <c r="C55" s="514">
        <v>71558.423072076679</v>
      </c>
      <c r="D55" s="514">
        <v>104037.92980817999</v>
      </c>
      <c r="E55" s="514">
        <v>107803.44175420998</v>
      </c>
      <c r="F55" s="514">
        <v>97266.638943280035</v>
      </c>
      <c r="G55" s="906">
        <v>90184.24437737999</v>
      </c>
      <c r="H55" s="514">
        <v>101301.83051676999</v>
      </c>
      <c r="I55" s="695">
        <v>6282.7688764600016</v>
      </c>
      <c r="J55" s="696">
        <v>6338.2007191499988</v>
      </c>
      <c r="K55" s="696">
        <v>8597.5312495100061</v>
      </c>
      <c r="L55" s="696">
        <v>6293.3354158499997</v>
      </c>
      <c r="M55" s="696">
        <v>4448.5098553100024</v>
      </c>
      <c r="N55" s="696">
        <v>4904.5538838399925</v>
      </c>
      <c r="O55" s="696">
        <v>5233.2096078799959</v>
      </c>
      <c r="P55" s="696">
        <v>4791.4682138700009</v>
      </c>
      <c r="Q55" s="696">
        <v>16320.87440828</v>
      </c>
      <c r="R55" s="696">
        <v>5984.6746739199998</v>
      </c>
      <c r="S55" s="696">
        <v>15072.789972579996</v>
      </c>
      <c r="T55" s="757">
        <v>17033.913640120001</v>
      </c>
      <c r="U55" s="1262" t="s">
        <v>1248</v>
      </c>
    </row>
    <row r="56" spans="1:21" s="371" customFormat="1" ht="24.95" customHeight="1" x14ac:dyDescent="0.2">
      <c r="B56" s="402" t="s">
        <v>1289</v>
      </c>
      <c r="C56" s="514">
        <v>2179.2415276899997</v>
      </c>
      <c r="D56" s="514">
        <v>3389.2835851599998</v>
      </c>
      <c r="E56" s="514">
        <v>36990.762450599999</v>
      </c>
      <c r="F56" s="514">
        <v>18209.785741990003</v>
      </c>
      <c r="G56" s="906">
        <v>13302.875499</v>
      </c>
      <c r="H56" s="514">
        <v>13318.97181012</v>
      </c>
      <c r="I56" s="695">
        <v>1827.9168382999999</v>
      </c>
      <c r="J56" s="696">
        <v>2319.6829805399998</v>
      </c>
      <c r="K56" s="696">
        <v>282.79585030999999</v>
      </c>
      <c r="L56" s="696">
        <v>418.02300000000002</v>
      </c>
      <c r="M56" s="696">
        <v>745.08793407999997</v>
      </c>
      <c r="N56" s="696">
        <v>1489.4758804100002</v>
      </c>
      <c r="O56" s="696">
        <v>2307.94214315</v>
      </c>
      <c r="P56" s="696">
        <v>1420.9741319300001</v>
      </c>
      <c r="Q56" s="696">
        <v>877.50817600000005</v>
      </c>
      <c r="R56" s="696">
        <v>0</v>
      </c>
      <c r="S56" s="696">
        <v>1161.4368754000002</v>
      </c>
      <c r="T56" s="757">
        <v>468.12799999999999</v>
      </c>
      <c r="U56" s="1262" t="s">
        <v>1290</v>
      </c>
    </row>
    <row r="57" spans="1:21" s="371" customFormat="1" ht="24.95" customHeight="1" x14ac:dyDescent="0.2">
      <c r="B57" s="402" t="s">
        <v>1279</v>
      </c>
      <c r="C57" s="514">
        <v>4.1694440199999994</v>
      </c>
      <c r="D57" s="514">
        <v>16.670999999999999</v>
      </c>
      <c r="E57" s="514">
        <v>33.274720000000002</v>
      </c>
      <c r="F57" s="514">
        <v>48.865970000000004</v>
      </c>
      <c r="G57" s="906">
        <v>77.300000000000011</v>
      </c>
      <c r="H57" s="514">
        <v>225.37062500000002</v>
      </c>
      <c r="I57" s="695">
        <v>0</v>
      </c>
      <c r="J57" s="696">
        <v>0</v>
      </c>
      <c r="K57" s="696">
        <v>36.159999999999997</v>
      </c>
      <c r="L57" s="696">
        <v>37.091000000000001</v>
      </c>
      <c r="M57" s="696">
        <v>0</v>
      </c>
      <c r="N57" s="696">
        <v>63.005000000000003</v>
      </c>
      <c r="O57" s="696">
        <v>0</v>
      </c>
      <c r="P57" s="696">
        <v>47.333624999999998</v>
      </c>
      <c r="Q57" s="696">
        <v>26.507999999999999</v>
      </c>
      <c r="R57" s="696">
        <v>0</v>
      </c>
      <c r="S57" s="696">
        <v>15.273</v>
      </c>
      <c r="T57" s="757">
        <v>0</v>
      </c>
      <c r="U57" s="1262" t="s">
        <v>1280</v>
      </c>
    </row>
    <row r="58" spans="1:21" s="371" customFormat="1" ht="24.95" customHeight="1" x14ac:dyDescent="0.2">
      <c r="B58" s="402" t="s">
        <v>1283</v>
      </c>
      <c r="C58" s="514">
        <v>12538.271545359999</v>
      </c>
      <c r="D58" s="514">
        <v>12440.73328851</v>
      </c>
      <c r="E58" s="514">
        <v>9325.4927426499999</v>
      </c>
      <c r="F58" s="514">
        <v>8980.2549961299992</v>
      </c>
      <c r="G58" s="906">
        <v>11360.646286630001</v>
      </c>
      <c r="H58" s="514">
        <v>18615.904100300002</v>
      </c>
      <c r="I58" s="695">
        <v>581.65000200999998</v>
      </c>
      <c r="J58" s="696">
        <v>160.0215</v>
      </c>
      <c r="K58" s="696">
        <v>3588.5364928700001</v>
      </c>
      <c r="L58" s="696">
        <v>1365.1659999999999</v>
      </c>
      <c r="M58" s="696">
        <v>803.54987946000006</v>
      </c>
      <c r="N58" s="696">
        <v>10109.881774559999</v>
      </c>
      <c r="O58" s="696">
        <v>44.048000000000002</v>
      </c>
      <c r="P58" s="696">
        <v>168.12165480000002</v>
      </c>
      <c r="Q58" s="696">
        <v>1372.927872</v>
      </c>
      <c r="R58" s="696">
        <v>13.11</v>
      </c>
      <c r="S58" s="696">
        <v>216.71100000000001</v>
      </c>
      <c r="T58" s="757">
        <v>192.17992460000002</v>
      </c>
      <c r="U58" s="1262" t="s">
        <v>1284</v>
      </c>
    </row>
    <row r="59" spans="1:21" s="371" customFormat="1" ht="24.95" customHeight="1" x14ac:dyDescent="0.2">
      <c r="B59" s="402" t="s">
        <v>1233</v>
      </c>
      <c r="C59" s="514">
        <v>368.59613779999995</v>
      </c>
      <c r="D59" s="514">
        <v>390.93957518000002</v>
      </c>
      <c r="E59" s="514">
        <v>44116.905935359995</v>
      </c>
      <c r="F59" s="514">
        <v>1832.35960821</v>
      </c>
      <c r="G59" s="906">
        <v>2332.2228781200001</v>
      </c>
      <c r="H59" s="514">
        <v>1488.0189689299998</v>
      </c>
      <c r="I59" s="695">
        <v>183.753288</v>
      </c>
      <c r="J59" s="696">
        <v>56.559410999999997</v>
      </c>
      <c r="K59" s="696">
        <v>12.89568693</v>
      </c>
      <c r="L59" s="696">
        <v>0</v>
      </c>
      <c r="M59" s="696">
        <v>178.3280895</v>
      </c>
      <c r="N59" s="696">
        <v>103.4682765</v>
      </c>
      <c r="O59" s="696">
        <v>192.618833</v>
      </c>
      <c r="P59" s="696">
        <v>1.2493799999999999</v>
      </c>
      <c r="Q59" s="696">
        <v>56.916200000000003</v>
      </c>
      <c r="R59" s="696">
        <v>245.14349999999999</v>
      </c>
      <c r="S59" s="696">
        <v>253.0941</v>
      </c>
      <c r="T59" s="757">
        <v>203.99220399999999</v>
      </c>
      <c r="U59" s="1262" t="s">
        <v>1234</v>
      </c>
    </row>
    <row r="60" spans="1:21" s="371" customFormat="1" ht="24.95" customHeight="1" x14ac:dyDescent="0.2">
      <c r="B60" s="402" t="s">
        <v>1265</v>
      </c>
      <c r="C60" s="514">
        <v>309.89380701000005</v>
      </c>
      <c r="D60" s="514">
        <v>786.72562361000007</v>
      </c>
      <c r="E60" s="514">
        <v>1396.0904740899996</v>
      </c>
      <c r="F60" s="514">
        <v>3714.4624770400001</v>
      </c>
      <c r="G60" s="906">
        <v>6976.9483895099993</v>
      </c>
      <c r="H60" s="514">
        <v>7139.1542259900007</v>
      </c>
      <c r="I60" s="695">
        <v>445.84056165999999</v>
      </c>
      <c r="J60" s="696">
        <v>720.22511879000001</v>
      </c>
      <c r="K60" s="696">
        <v>597.12076023999998</v>
      </c>
      <c r="L60" s="696">
        <v>64.751050000000006</v>
      </c>
      <c r="M60" s="696">
        <v>693.60901410999998</v>
      </c>
      <c r="N60" s="696">
        <v>249.20968653</v>
      </c>
      <c r="O60" s="696">
        <v>23.108930000000001</v>
      </c>
      <c r="P60" s="696">
        <v>12.06</v>
      </c>
      <c r="Q60" s="696">
        <v>2151.0638199999999</v>
      </c>
      <c r="R60" s="696">
        <v>2083.3939646600002</v>
      </c>
      <c r="S60" s="696">
        <v>22.337399999999999</v>
      </c>
      <c r="T60" s="757">
        <v>76.433920000000001</v>
      </c>
      <c r="U60" s="1262" t="s">
        <v>1266</v>
      </c>
    </row>
    <row r="61" spans="1:21" s="371" customFormat="1" ht="24.95" customHeight="1" x14ac:dyDescent="0.2">
      <c r="B61" s="402" t="s">
        <v>1311</v>
      </c>
      <c r="C61" s="514">
        <v>649506.6290098601</v>
      </c>
      <c r="D61" s="514">
        <v>944337.22567838</v>
      </c>
      <c r="E61" s="514">
        <v>1510550.4024111899</v>
      </c>
      <c r="F61" s="514">
        <v>1426006.5884712834</v>
      </c>
      <c r="G61" s="906">
        <v>1406545.1561541543</v>
      </c>
      <c r="H61" s="514">
        <v>2088661.5813829247</v>
      </c>
      <c r="I61" s="695">
        <v>147633.83563099499</v>
      </c>
      <c r="J61" s="696">
        <v>166494.22354425894</v>
      </c>
      <c r="K61" s="696">
        <v>60202.846817243604</v>
      </c>
      <c r="L61" s="696">
        <v>141462.32980928555</v>
      </c>
      <c r="M61" s="696">
        <v>99873.686920381995</v>
      </c>
      <c r="N61" s="696">
        <v>193336.76337459515</v>
      </c>
      <c r="O61" s="696">
        <v>220191.66601902418</v>
      </c>
      <c r="P61" s="696">
        <v>227482.05731281004</v>
      </c>
      <c r="Q61" s="696">
        <v>66756.0479146</v>
      </c>
      <c r="R61" s="696">
        <v>271055.02188294998</v>
      </c>
      <c r="S61" s="696">
        <v>187877.30784453001</v>
      </c>
      <c r="T61" s="757">
        <v>306295.7943122501</v>
      </c>
      <c r="U61" s="1262" t="s">
        <v>1312</v>
      </c>
    </row>
    <row r="62" spans="1:21" s="370" customFormat="1" ht="24.95" customHeight="1" x14ac:dyDescent="0.2">
      <c r="A62" s="371"/>
      <c r="B62" s="401" t="s">
        <v>934</v>
      </c>
      <c r="C62" s="513">
        <v>1497340.4330493999</v>
      </c>
      <c r="D62" s="513">
        <v>2238472.3511169599</v>
      </c>
      <c r="E62" s="513">
        <v>3019922.2033151342</v>
      </c>
      <c r="F62" s="513">
        <v>3007768.6355712996</v>
      </c>
      <c r="G62" s="583">
        <v>2982669.3583569061</v>
      </c>
      <c r="H62" s="513">
        <v>4622917.5363969281</v>
      </c>
      <c r="I62" s="621">
        <v>259524.89914418507</v>
      </c>
      <c r="J62" s="622">
        <v>278948.68338568893</v>
      </c>
      <c r="K62" s="622">
        <v>205762.37342120364</v>
      </c>
      <c r="L62" s="622">
        <v>256909.23804004752</v>
      </c>
      <c r="M62" s="622">
        <v>221220.004550682</v>
      </c>
      <c r="N62" s="622">
        <v>441637.89776506519</v>
      </c>
      <c r="O62" s="622">
        <v>517695.87404681405</v>
      </c>
      <c r="P62" s="622">
        <v>436160.32686002005</v>
      </c>
      <c r="Q62" s="622">
        <v>311667.18332264002</v>
      </c>
      <c r="R62" s="622">
        <v>555393.67814582004</v>
      </c>
      <c r="S62" s="622">
        <v>486905.99065580999</v>
      </c>
      <c r="T62" s="624">
        <v>651091.38705895003</v>
      </c>
      <c r="U62" s="1264" t="s">
        <v>67</v>
      </c>
    </row>
    <row r="63" spans="1:21" s="371" customFormat="1" ht="15.75" customHeight="1" thickBot="1" x14ac:dyDescent="0.25">
      <c r="B63" s="1406"/>
      <c r="C63" s="1407"/>
      <c r="D63" s="1407"/>
      <c r="E63" s="1408"/>
      <c r="F63" s="1407"/>
      <c r="G63" s="1408"/>
      <c r="H63" s="1407"/>
      <c r="I63" s="1409"/>
      <c r="J63" s="1410"/>
      <c r="K63" s="1410"/>
      <c r="L63" s="1410"/>
      <c r="M63" s="1410"/>
      <c r="N63" s="1410"/>
      <c r="O63" s="1410"/>
      <c r="P63" s="1410"/>
      <c r="Q63" s="1410"/>
      <c r="R63" s="1410"/>
      <c r="S63" s="1410"/>
      <c r="T63" s="1411"/>
      <c r="U63" s="1412"/>
    </row>
    <row r="64" spans="1:21" ht="9" customHeight="1" thickTop="1" x14ac:dyDescent="0.35"/>
    <row r="65" spans="2:21" s="197" customFormat="1" ht="18.75" customHeight="1" x14ac:dyDescent="0.5">
      <c r="B65" s="197" t="s">
        <v>1146</v>
      </c>
      <c r="U65" s="197" t="s">
        <v>1147</v>
      </c>
    </row>
    <row r="66" spans="2:21" ht="18" customHeight="1" x14ac:dyDescent="0.5">
      <c r="B66" s="1413"/>
      <c r="C66" s="11"/>
      <c r="D66" s="11"/>
      <c r="E66" s="11"/>
      <c r="F66" s="11"/>
      <c r="G66" s="11"/>
      <c r="H66" s="11"/>
      <c r="I66" s="11"/>
      <c r="J66" s="11"/>
      <c r="K66" s="11"/>
      <c r="L66" s="11"/>
      <c r="M66" s="11"/>
      <c r="N66" s="11"/>
      <c r="O66" s="11"/>
      <c r="P66" s="11"/>
      <c r="Q66" s="11"/>
      <c r="R66" s="11"/>
      <c r="S66" s="11"/>
      <c r="T66" s="11"/>
      <c r="U66" s="38"/>
    </row>
    <row r="68" spans="2:21" ht="21.75" x14ac:dyDescent="0.5">
      <c r="D68" s="1155"/>
      <c r="E68" s="1155"/>
      <c r="F68" s="1155"/>
      <c r="G68" s="1155"/>
      <c r="H68" s="1155"/>
      <c r="I68" s="40"/>
      <c r="J68" s="40"/>
      <c r="K68" s="40"/>
      <c r="L68" s="40"/>
      <c r="M68" s="40"/>
      <c r="N68" s="40"/>
      <c r="O68" s="40"/>
      <c r="P68" s="40"/>
      <c r="Q68" s="40"/>
      <c r="R68" s="40"/>
      <c r="S68" s="40"/>
      <c r="T68" s="40"/>
    </row>
  </sheetData>
  <mergeCells count="12">
    <mergeCell ref="L9:T9"/>
    <mergeCell ref="U9:U11"/>
    <mergeCell ref="B4:K4"/>
    <mergeCell ref="L4:U4"/>
    <mergeCell ref="B9:B11"/>
    <mergeCell ref="C9:C11"/>
    <mergeCell ref="D9:D11"/>
    <mergeCell ref="E9:E11"/>
    <mergeCell ref="F9:F11"/>
    <mergeCell ref="G9:G11"/>
    <mergeCell ref="H9:H11"/>
    <mergeCell ref="I9:K9"/>
  </mergeCells>
  <printOptions horizontalCentered="1"/>
  <pageMargins left="0.196850393700787" right="0.196850393700787" top="0.59055118110236204" bottom="0.59055118110236204" header="0.511811023622047" footer="0.511811023622047"/>
  <pageSetup paperSize="9" scale="48" orientation="portrait" r:id="rId1"/>
  <headerFooter alignWithMargins="0">
    <oddFooter>&amp;C&amp;"Times New Roman,Regular"&amp;20- &amp;P+47 -</oddFooter>
  </headerFooter>
  <colBreaks count="1" manualBreakCount="1">
    <brk id="11" max="6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6"/>
  <sheetViews>
    <sheetView rightToLeft="1" view="pageBreakPreview" topLeftCell="B1" zoomScale="50" zoomScaleNormal="50" zoomScaleSheetLayoutView="50" workbookViewId="0"/>
  </sheetViews>
  <sheetFormatPr defaultRowHeight="15" x14ac:dyDescent="0.35"/>
  <cols>
    <col min="1" max="1" width="5.42578125" style="39" customWidth="1"/>
    <col min="2" max="2" width="67.7109375" style="39" customWidth="1"/>
    <col min="3" max="20" width="14.28515625" style="39" customWidth="1"/>
    <col min="21" max="21" width="67.7109375" style="39" customWidth="1"/>
    <col min="22" max="256" width="9.140625" style="39"/>
    <col min="257" max="257" width="0.28515625" style="39" customWidth="1"/>
    <col min="258" max="258" width="67.7109375" style="39" customWidth="1"/>
    <col min="259" max="276" width="14.28515625" style="39" customWidth="1"/>
    <col min="277" max="277" width="67.7109375" style="39" customWidth="1"/>
    <col min="278" max="512" width="9.140625" style="39"/>
    <col min="513" max="513" width="0.28515625" style="39" customWidth="1"/>
    <col min="514" max="514" width="67.7109375" style="39" customWidth="1"/>
    <col min="515" max="532" width="14.28515625" style="39" customWidth="1"/>
    <col min="533" max="533" width="67.7109375" style="39" customWidth="1"/>
    <col min="534" max="768" width="9.140625" style="39"/>
    <col min="769" max="769" width="0.28515625" style="39" customWidth="1"/>
    <col min="770" max="770" width="67.7109375" style="39" customWidth="1"/>
    <col min="771" max="788" width="14.28515625" style="39" customWidth="1"/>
    <col min="789" max="789" width="67.7109375" style="39" customWidth="1"/>
    <col min="790" max="1024" width="9.140625" style="39"/>
    <col min="1025" max="1025" width="0.28515625" style="39" customWidth="1"/>
    <col min="1026" max="1026" width="67.7109375" style="39" customWidth="1"/>
    <col min="1027" max="1044" width="14.28515625" style="39" customWidth="1"/>
    <col min="1045" max="1045" width="67.7109375" style="39" customWidth="1"/>
    <col min="1046" max="1280" width="9.140625" style="39"/>
    <col min="1281" max="1281" width="0.28515625" style="39" customWidth="1"/>
    <col min="1282" max="1282" width="67.7109375" style="39" customWidth="1"/>
    <col min="1283" max="1300" width="14.28515625" style="39" customWidth="1"/>
    <col min="1301" max="1301" width="67.7109375" style="39" customWidth="1"/>
    <col min="1302" max="1536" width="9.140625" style="39"/>
    <col min="1537" max="1537" width="0.28515625" style="39" customWidth="1"/>
    <col min="1538" max="1538" width="67.7109375" style="39" customWidth="1"/>
    <col min="1539" max="1556" width="14.28515625" style="39" customWidth="1"/>
    <col min="1557" max="1557" width="67.7109375" style="39" customWidth="1"/>
    <col min="1558" max="1792" width="9.140625" style="39"/>
    <col min="1793" max="1793" width="0.28515625" style="39" customWidth="1"/>
    <col min="1794" max="1794" width="67.7109375" style="39" customWidth="1"/>
    <col min="1795" max="1812" width="14.28515625" style="39" customWidth="1"/>
    <col min="1813" max="1813" width="67.7109375" style="39" customWidth="1"/>
    <col min="1814" max="2048" width="9.140625" style="39"/>
    <col min="2049" max="2049" width="0.28515625" style="39" customWidth="1"/>
    <col min="2050" max="2050" width="67.7109375" style="39" customWidth="1"/>
    <col min="2051" max="2068" width="14.28515625" style="39" customWidth="1"/>
    <col min="2069" max="2069" width="67.7109375" style="39" customWidth="1"/>
    <col min="2070" max="2304" width="9.140625" style="39"/>
    <col min="2305" max="2305" width="0.28515625" style="39" customWidth="1"/>
    <col min="2306" max="2306" width="67.7109375" style="39" customWidth="1"/>
    <col min="2307" max="2324" width="14.28515625" style="39" customWidth="1"/>
    <col min="2325" max="2325" width="67.7109375" style="39" customWidth="1"/>
    <col min="2326" max="2560" width="9.140625" style="39"/>
    <col min="2561" max="2561" width="0.28515625" style="39" customWidth="1"/>
    <col min="2562" max="2562" width="67.7109375" style="39" customWidth="1"/>
    <col min="2563" max="2580" width="14.28515625" style="39" customWidth="1"/>
    <col min="2581" max="2581" width="67.7109375" style="39" customWidth="1"/>
    <col min="2582" max="2816" width="9.140625" style="39"/>
    <col min="2817" max="2817" width="0.28515625" style="39" customWidth="1"/>
    <col min="2818" max="2818" width="67.7109375" style="39" customWidth="1"/>
    <col min="2819" max="2836" width="14.28515625" style="39" customWidth="1"/>
    <col min="2837" max="2837" width="67.7109375" style="39" customWidth="1"/>
    <col min="2838" max="3072" width="9.140625" style="39"/>
    <col min="3073" max="3073" width="0.28515625" style="39" customWidth="1"/>
    <col min="3074" max="3074" width="67.7109375" style="39" customWidth="1"/>
    <col min="3075" max="3092" width="14.28515625" style="39" customWidth="1"/>
    <col min="3093" max="3093" width="67.7109375" style="39" customWidth="1"/>
    <col min="3094" max="3328" width="9.140625" style="39"/>
    <col min="3329" max="3329" width="0.28515625" style="39" customWidth="1"/>
    <col min="3330" max="3330" width="67.7109375" style="39" customWidth="1"/>
    <col min="3331" max="3348" width="14.28515625" style="39" customWidth="1"/>
    <col min="3349" max="3349" width="67.7109375" style="39" customWidth="1"/>
    <col min="3350" max="3584" width="9.140625" style="39"/>
    <col min="3585" max="3585" width="0.28515625" style="39" customWidth="1"/>
    <col min="3586" max="3586" width="67.7109375" style="39" customWidth="1"/>
    <col min="3587" max="3604" width="14.28515625" style="39" customWidth="1"/>
    <col min="3605" max="3605" width="67.7109375" style="39" customWidth="1"/>
    <col min="3606" max="3840" width="9.140625" style="39"/>
    <col min="3841" max="3841" width="0.28515625" style="39" customWidth="1"/>
    <col min="3842" max="3842" width="67.7109375" style="39" customWidth="1"/>
    <col min="3843" max="3860" width="14.28515625" style="39" customWidth="1"/>
    <col min="3861" max="3861" width="67.7109375" style="39" customWidth="1"/>
    <col min="3862" max="4096" width="9.140625" style="39"/>
    <col min="4097" max="4097" width="0.28515625" style="39" customWidth="1"/>
    <col min="4098" max="4098" width="67.7109375" style="39" customWidth="1"/>
    <col min="4099" max="4116" width="14.28515625" style="39" customWidth="1"/>
    <col min="4117" max="4117" width="67.7109375" style="39" customWidth="1"/>
    <col min="4118" max="4352" width="9.140625" style="39"/>
    <col min="4353" max="4353" width="0.28515625" style="39" customWidth="1"/>
    <col min="4354" max="4354" width="67.7109375" style="39" customWidth="1"/>
    <col min="4355" max="4372" width="14.28515625" style="39" customWidth="1"/>
    <col min="4373" max="4373" width="67.7109375" style="39" customWidth="1"/>
    <col min="4374" max="4608" width="9.140625" style="39"/>
    <col min="4609" max="4609" width="0.28515625" style="39" customWidth="1"/>
    <col min="4610" max="4610" width="67.7109375" style="39" customWidth="1"/>
    <col min="4611" max="4628" width="14.28515625" style="39" customWidth="1"/>
    <col min="4629" max="4629" width="67.7109375" style="39" customWidth="1"/>
    <col min="4630" max="4864" width="9.140625" style="39"/>
    <col min="4865" max="4865" width="0.28515625" style="39" customWidth="1"/>
    <col min="4866" max="4866" width="67.7109375" style="39" customWidth="1"/>
    <col min="4867" max="4884" width="14.28515625" style="39" customWidth="1"/>
    <col min="4885" max="4885" width="67.7109375" style="39" customWidth="1"/>
    <col min="4886" max="5120" width="9.140625" style="39"/>
    <col min="5121" max="5121" width="0.28515625" style="39" customWidth="1"/>
    <col min="5122" max="5122" width="67.7109375" style="39" customWidth="1"/>
    <col min="5123" max="5140" width="14.28515625" style="39" customWidth="1"/>
    <col min="5141" max="5141" width="67.7109375" style="39" customWidth="1"/>
    <col min="5142" max="5376" width="9.140625" style="39"/>
    <col min="5377" max="5377" width="0.28515625" style="39" customWidth="1"/>
    <col min="5378" max="5378" width="67.7109375" style="39" customWidth="1"/>
    <col min="5379" max="5396" width="14.28515625" style="39" customWidth="1"/>
    <col min="5397" max="5397" width="67.7109375" style="39" customWidth="1"/>
    <col min="5398" max="5632" width="9.140625" style="39"/>
    <col min="5633" max="5633" width="0.28515625" style="39" customWidth="1"/>
    <col min="5634" max="5634" width="67.7109375" style="39" customWidth="1"/>
    <col min="5635" max="5652" width="14.28515625" style="39" customWidth="1"/>
    <col min="5653" max="5653" width="67.7109375" style="39" customWidth="1"/>
    <col min="5654" max="5888" width="9.140625" style="39"/>
    <col min="5889" max="5889" width="0.28515625" style="39" customWidth="1"/>
    <col min="5890" max="5890" width="67.7109375" style="39" customWidth="1"/>
    <col min="5891" max="5908" width="14.28515625" style="39" customWidth="1"/>
    <col min="5909" max="5909" width="67.7109375" style="39" customWidth="1"/>
    <col min="5910" max="6144" width="9.140625" style="39"/>
    <col min="6145" max="6145" width="0.28515625" style="39" customWidth="1"/>
    <col min="6146" max="6146" width="67.7109375" style="39" customWidth="1"/>
    <col min="6147" max="6164" width="14.28515625" style="39" customWidth="1"/>
    <col min="6165" max="6165" width="67.7109375" style="39" customWidth="1"/>
    <col min="6166" max="6400" width="9.140625" style="39"/>
    <col min="6401" max="6401" width="0.28515625" style="39" customWidth="1"/>
    <col min="6402" max="6402" width="67.7109375" style="39" customWidth="1"/>
    <col min="6403" max="6420" width="14.28515625" style="39" customWidth="1"/>
    <col min="6421" max="6421" width="67.7109375" style="39" customWidth="1"/>
    <col min="6422" max="6656" width="9.140625" style="39"/>
    <col min="6657" max="6657" width="0.28515625" style="39" customWidth="1"/>
    <col min="6658" max="6658" width="67.7109375" style="39" customWidth="1"/>
    <col min="6659" max="6676" width="14.28515625" style="39" customWidth="1"/>
    <col min="6677" max="6677" width="67.7109375" style="39" customWidth="1"/>
    <col min="6678" max="6912" width="9.140625" style="39"/>
    <col min="6913" max="6913" width="0.28515625" style="39" customWidth="1"/>
    <col min="6914" max="6914" width="67.7109375" style="39" customWidth="1"/>
    <col min="6915" max="6932" width="14.28515625" style="39" customWidth="1"/>
    <col min="6933" max="6933" width="67.7109375" style="39" customWidth="1"/>
    <col min="6934" max="7168" width="9.140625" style="39"/>
    <col min="7169" max="7169" width="0.28515625" style="39" customWidth="1"/>
    <col min="7170" max="7170" width="67.7109375" style="39" customWidth="1"/>
    <col min="7171" max="7188" width="14.28515625" style="39" customWidth="1"/>
    <col min="7189" max="7189" width="67.7109375" style="39" customWidth="1"/>
    <col min="7190" max="7424" width="9.140625" style="39"/>
    <col min="7425" max="7425" width="0.28515625" style="39" customWidth="1"/>
    <col min="7426" max="7426" width="67.7109375" style="39" customWidth="1"/>
    <col min="7427" max="7444" width="14.28515625" style="39" customWidth="1"/>
    <col min="7445" max="7445" width="67.7109375" style="39" customWidth="1"/>
    <col min="7446" max="7680" width="9.140625" style="39"/>
    <col min="7681" max="7681" width="0.28515625" style="39" customWidth="1"/>
    <col min="7682" max="7682" width="67.7109375" style="39" customWidth="1"/>
    <col min="7683" max="7700" width="14.28515625" style="39" customWidth="1"/>
    <col min="7701" max="7701" width="67.7109375" style="39" customWidth="1"/>
    <col min="7702" max="7936" width="9.140625" style="39"/>
    <col min="7937" max="7937" width="0.28515625" style="39" customWidth="1"/>
    <col min="7938" max="7938" width="67.7109375" style="39" customWidth="1"/>
    <col min="7939" max="7956" width="14.28515625" style="39" customWidth="1"/>
    <col min="7957" max="7957" width="67.7109375" style="39" customWidth="1"/>
    <col min="7958" max="8192" width="9.140625" style="39"/>
    <col min="8193" max="8193" width="0.28515625" style="39" customWidth="1"/>
    <col min="8194" max="8194" width="67.7109375" style="39" customWidth="1"/>
    <col min="8195" max="8212" width="14.28515625" style="39" customWidth="1"/>
    <col min="8213" max="8213" width="67.7109375" style="39" customWidth="1"/>
    <col min="8214" max="8448" width="9.140625" style="39"/>
    <col min="8449" max="8449" width="0.28515625" style="39" customWidth="1"/>
    <col min="8450" max="8450" width="67.7109375" style="39" customWidth="1"/>
    <col min="8451" max="8468" width="14.28515625" style="39" customWidth="1"/>
    <col min="8469" max="8469" width="67.7109375" style="39" customWidth="1"/>
    <col min="8470" max="8704" width="9.140625" style="39"/>
    <col min="8705" max="8705" width="0.28515625" style="39" customWidth="1"/>
    <col min="8706" max="8706" width="67.7109375" style="39" customWidth="1"/>
    <col min="8707" max="8724" width="14.28515625" style="39" customWidth="1"/>
    <col min="8725" max="8725" width="67.7109375" style="39" customWidth="1"/>
    <col min="8726" max="8960" width="9.140625" style="39"/>
    <col min="8961" max="8961" width="0.28515625" style="39" customWidth="1"/>
    <col min="8962" max="8962" width="67.7109375" style="39" customWidth="1"/>
    <col min="8963" max="8980" width="14.28515625" style="39" customWidth="1"/>
    <col min="8981" max="8981" width="67.7109375" style="39" customWidth="1"/>
    <col min="8982" max="9216" width="9.140625" style="39"/>
    <col min="9217" max="9217" width="0.28515625" style="39" customWidth="1"/>
    <col min="9218" max="9218" width="67.7109375" style="39" customWidth="1"/>
    <col min="9219" max="9236" width="14.28515625" style="39" customWidth="1"/>
    <col min="9237" max="9237" width="67.7109375" style="39" customWidth="1"/>
    <col min="9238" max="9472" width="9.140625" style="39"/>
    <col min="9473" max="9473" width="0.28515625" style="39" customWidth="1"/>
    <col min="9474" max="9474" width="67.7109375" style="39" customWidth="1"/>
    <col min="9475" max="9492" width="14.28515625" style="39" customWidth="1"/>
    <col min="9493" max="9493" width="67.7109375" style="39" customWidth="1"/>
    <col min="9494" max="9728" width="9.140625" style="39"/>
    <col min="9729" max="9729" width="0.28515625" style="39" customWidth="1"/>
    <col min="9730" max="9730" width="67.7109375" style="39" customWidth="1"/>
    <col min="9731" max="9748" width="14.28515625" style="39" customWidth="1"/>
    <col min="9749" max="9749" width="67.7109375" style="39" customWidth="1"/>
    <col min="9750" max="9984" width="9.140625" style="39"/>
    <col min="9985" max="9985" width="0.28515625" style="39" customWidth="1"/>
    <col min="9986" max="9986" width="67.7109375" style="39" customWidth="1"/>
    <col min="9987" max="10004" width="14.28515625" style="39" customWidth="1"/>
    <col min="10005" max="10005" width="67.7109375" style="39" customWidth="1"/>
    <col min="10006" max="10240" width="9.140625" style="39"/>
    <col min="10241" max="10241" width="0.28515625" style="39" customWidth="1"/>
    <col min="10242" max="10242" width="67.7109375" style="39" customWidth="1"/>
    <col min="10243" max="10260" width="14.28515625" style="39" customWidth="1"/>
    <col min="10261" max="10261" width="67.7109375" style="39" customWidth="1"/>
    <col min="10262" max="10496" width="9.140625" style="39"/>
    <col min="10497" max="10497" width="0.28515625" style="39" customWidth="1"/>
    <col min="10498" max="10498" width="67.7109375" style="39" customWidth="1"/>
    <col min="10499" max="10516" width="14.28515625" style="39" customWidth="1"/>
    <col min="10517" max="10517" width="67.7109375" style="39" customWidth="1"/>
    <col min="10518" max="10752" width="9.140625" style="39"/>
    <col min="10753" max="10753" width="0.28515625" style="39" customWidth="1"/>
    <col min="10754" max="10754" width="67.7109375" style="39" customWidth="1"/>
    <col min="10755" max="10772" width="14.28515625" style="39" customWidth="1"/>
    <col min="10773" max="10773" width="67.7109375" style="39" customWidth="1"/>
    <col min="10774" max="11008" width="9.140625" style="39"/>
    <col min="11009" max="11009" width="0.28515625" style="39" customWidth="1"/>
    <col min="11010" max="11010" width="67.7109375" style="39" customWidth="1"/>
    <col min="11011" max="11028" width="14.28515625" style="39" customWidth="1"/>
    <col min="11029" max="11029" width="67.7109375" style="39" customWidth="1"/>
    <col min="11030" max="11264" width="9.140625" style="39"/>
    <col min="11265" max="11265" width="0.28515625" style="39" customWidth="1"/>
    <col min="11266" max="11266" width="67.7109375" style="39" customWidth="1"/>
    <col min="11267" max="11284" width="14.28515625" style="39" customWidth="1"/>
    <col min="11285" max="11285" width="67.7109375" style="39" customWidth="1"/>
    <col min="11286" max="11520" width="9.140625" style="39"/>
    <col min="11521" max="11521" width="0.28515625" style="39" customWidth="1"/>
    <col min="11522" max="11522" width="67.7109375" style="39" customWidth="1"/>
    <col min="11523" max="11540" width="14.28515625" style="39" customWidth="1"/>
    <col min="11541" max="11541" width="67.7109375" style="39" customWidth="1"/>
    <col min="11542" max="11776" width="9.140625" style="39"/>
    <col min="11777" max="11777" width="0.28515625" style="39" customWidth="1"/>
    <col min="11778" max="11778" width="67.7109375" style="39" customWidth="1"/>
    <col min="11779" max="11796" width="14.28515625" style="39" customWidth="1"/>
    <col min="11797" max="11797" width="67.7109375" style="39" customWidth="1"/>
    <col min="11798" max="12032" width="9.140625" style="39"/>
    <col min="12033" max="12033" width="0.28515625" style="39" customWidth="1"/>
    <col min="12034" max="12034" width="67.7109375" style="39" customWidth="1"/>
    <col min="12035" max="12052" width="14.28515625" style="39" customWidth="1"/>
    <col min="12053" max="12053" width="67.7109375" style="39" customWidth="1"/>
    <col min="12054" max="12288" width="9.140625" style="39"/>
    <col min="12289" max="12289" width="0.28515625" style="39" customWidth="1"/>
    <col min="12290" max="12290" width="67.7109375" style="39" customWidth="1"/>
    <col min="12291" max="12308" width="14.28515625" style="39" customWidth="1"/>
    <col min="12309" max="12309" width="67.7109375" style="39" customWidth="1"/>
    <col min="12310" max="12544" width="9.140625" style="39"/>
    <col min="12545" max="12545" width="0.28515625" style="39" customWidth="1"/>
    <col min="12546" max="12546" width="67.7109375" style="39" customWidth="1"/>
    <col min="12547" max="12564" width="14.28515625" style="39" customWidth="1"/>
    <col min="12565" max="12565" width="67.7109375" style="39" customWidth="1"/>
    <col min="12566" max="12800" width="9.140625" style="39"/>
    <col min="12801" max="12801" width="0.28515625" style="39" customWidth="1"/>
    <col min="12802" max="12802" width="67.7109375" style="39" customWidth="1"/>
    <col min="12803" max="12820" width="14.28515625" style="39" customWidth="1"/>
    <col min="12821" max="12821" width="67.7109375" style="39" customWidth="1"/>
    <col min="12822" max="13056" width="9.140625" style="39"/>
    <col min="13057" max="13057" width="0.28515625" style="39" customWidth="1"/>
    <col min="13058" max="13058" width="67.7109375" style="39" customWidth="1"/>
    <col min="13059" max="13076" width="14.28515625" style="39" customWidth="1"/>
    <col min="13077" max="13077" width="67.7109375" style="39" customWidth="1"/>
    <col min="13078" max="13312" width="9.140625" style="39"/>
    <col min="13313" max="13313" width="0.28515625" style="39" customWidth="1"/>
    <col min="13314" max="13314" width="67.7109375" style="39" customWidth="1"/>
    <col min="13315" max="13332" width="14.28515625" style="39" customWidth="1"/>
    <col min="13333" max="13333" width="67.7109375" style="39" customWidth="1"/>
    <col min="13334" max="13568" width="9.140625" style="39"/>
    <col min="13569" max="13569" width="0.28515625" style="39" customWidth="1"/>
    <col min="13570" max="13570" width="67.7109375" style="39" customWidth="1"/>
    <col min="13571" max="13588" width="14.28515625" style="39" customWidth="1"/>
    <col min="13589" max="13589" width="67.7109375" style="39" customWidth="1"/>
    <col min="13590" max="13824" width="9.140625" style="39"/>
    <col min="13825" max="13825" width="0.28515625" style="39" customWidth="1"/>
    <col min="13826" max="13826" width="67.7109375" style="39" customWidth="1"/>
    <col min="13827" max="13844" width="14.28515625" style="39" customWidth="1"/>
    <col min="13845" max="13845" width="67.7109375" style="39" customWidth="1"/>
    <col min="13846" max="14080" width="9.140625" style="39"/>
    <col min="14081" max="14081" width="0.28515625" style="39" customWidth="1"/>
    <col min="14082" max="14082" width="67.7109375" style="39" customWidth="1"/>
    <col min="14083" max="14100" width="14.28515625" style="39" customWidth="1"/>
    <col min="14101" max="14101" width="67.7109375" style="39" customWidth="1"/>
    <col min="14102" max="14336" width="9.140625" style="39"/>
    <col min="14337" max="14337" width="0.28515625" style="39" customWidth="1"/>
    <col min="14338" max="14338" width="67.7109375" style="39" customWidth="1"/>
    <col min="14339" max="14356" width="14.28515625" style="39" customWidth="1"/>
    <col min="14357" max="14357" width="67.7109375" style="39" customWidth="1"/>
    <col min="14358" max="14592" width="9.140625" style="39"/>
    <col min="14593" max="14593" width="0.28515625" style="39" customWidth="1"/>
    <col min="14594" max="14594" width="67.7109375" style="39" customWidth="1"/>
    <col min="14595" max="14612" width="14.28515625" style="39" customWidth="1"/>
    <col min="14613" max="14613" width="67.7109375" style="39" customWidth="1"/>
    <col min="14614" max="14848" width="9.140625" style="39"/>
    <col min="14849" max="14849" width="0.28515625" style="39" customWidth="1"/>
    <col min="14850" max="14850" width="67.7109375" style="39" customWidth="1"/>
    <col min="14851" max="14868" width="14.28515625" style="39" customWidth="1"/>
    <col min="14869" max="14869" width="67.7109375" style="39" customWidth="1"/>
    <col min="14870" max="15104" width="9.140625" style="39"/>
    <col min="15105" max="15105" width="0.28515625" style="39" customWidth="1"/>
    <col min="15106" max="15106" width="67.7109375" style="39" customWidth="1"/>
    <col min="15107" max="15124" width="14.28515625" style="39" customWidth="1"/>
    <col min="15125" max="15125" width="67.7109375" style="39" customWidth="1"/>
    <col min="15126" max="15360" width="9.140625" style="39"/>
    <col min="15361" max="15361" width="0.28515625" style="39" customWidth="1"/>
    <col min="15362" max="15362" width="67.7109375" style="39" customWidth="1"/>
    <col min="15363" max="15380" width="14.28515625" style="39" customWidth="1"/>
    <col min="15381" max="15381" width="67.7109375" style="39" customWidth="1"/>
    <col min="15382" max="15616" width="9.140625" style="39"/>
    <col min="15617" max="15617" width="0.28515625" style="39" customWidth="1"/>
    <col min="15618" max="15618" width="67.7109375" style="39" customWidth="1"/>
    <col min="15619" max="15636" width="14.28515625" style="39" customWidth="1"/>
    <col min="15637" max="15637" width="67.7109375" style="39" customWidth="1"/>
    <col min="15638" max="15872" width="9.140625" style="39"/>
    <col min="15873" max="15873" width="0.28515625" style="39" customWidth="1"/>
    <col min="15874" max="15874" width="67.7109375" style="39" customWidth="1"/>
    <col min="15875" max="15892" width="14.28515625" style="39" customWidth="1"/>
    <col min="15893" max="15893" width="67.7109375" style="39" customWidth="1"/>
    <col min="15894" max="16128" width="9.140625" style="39"/>
    <col min="16129" max="16129" width="0.28515625" style="39" customWidth="1"/>
    <col min="16130" max="16130" width="67.7109375" style="39" customWidth="1"/>
    <col min="16131" max="16148" width="14.28515625" style="39" customWidth="1"/>
    <col min="16149" max="16149" width="67.7109375" style="39" customWidth="1"/>
    <col min="16150" max="16384" width="9.140625" style="39"/>
  </cols>
  <sheetData>
    <row r="1" spans="1:37" s="5" customFormat="1" ht="16.5" customHeight="1" x14ac:dyDescent="0.65">
      <c r="B1" s="2"/>
      <c r="C1" s="2"/>
      <c r="D1" s="2"/>
      <c r="E1" s="2"/>
      <c r="F1" s="2"/>
      <c r="G1" s="2"/>
      <c r="H1" s="2"/>
      <c r="I1" s="2"/>
      <c r="J1" s="2"/>
      <c r="K1" s="2"/>
      <c r="L1" s="2"/>
      <c r="M1" s="2"/>
      <c r="N1" s="2"/>
      <c r="O1" s="2"/>
      <c r="P1" s="2"/>
      <c r="Q1" s="2"/>
      <c r="R1" s="2"/>
      <c r="S1" s="2"/>
      <c r="T1" s="2"/>
      <c r="U1" s="2"/>
      <c r="V1" s="2"/>
      <c r="W1" s="2"/>
    </row>
    <row r="2" spans="1:37" s="5" customFormat="1" ht="16.5" customHeight="1" x14ac:dyDescent="0.65">
      <c r="B2" s="2"/>
      <c r="C2" s="2"/>
      <c r="D2" s="2"/>
      <c r="E2" s="2"/>
      <c r="F2" s="2"/>
      <c r="G2" s="2"/>
      <c r="H2" s="2"/>
      <c r="I2" s="2"/>
      <c r="J2" s="2"/>
      <c r="K2" s="2"/>
      <c r="L2" s="2"/>
      <c r="M2" s="2"/>
      <c r="N2" s="2"/>
      <c r="O2" s="2"/>
      <c r="P2" s="2"/>
      <c r="Q2" s="2"/>
      <c r="R2" s="2"/>
      <c r="S2" s="2"/>
      <c r="T2" s="2"/>
      <c r="U2" s="2"/>
      <c r="V2" s="2"/>
      <c r="W2" s="2"/>
    </row>
    <row r="3" spans="1:37" s="5" customFormat="1" ht="16.5" customHeight="1" x14ac:dyDescent="0.65">
      <c r="B3" s="2"/>
      <c r="C3" s="2"/>
      <c r="D3" s="2"/>
      <c r="E3" s="2"/>
      <c r="F3" s="2"/>
      <c r="G3" s="2"/>
      <c r="H3" s="2"/>
      <c r="I3" s="2"/>
      <c r="J3" s="2"/>
      <c r="K3" s="2"/>
      <c r="L3" s="2"/>
      <c r="M3" s="2"/>
      <c r="N3" s="2"/>
      <c r="O3" s="2"/>
      <c r="P3" s="2"/>
      <c r="Q3" s="2"/>
      <c r="R3" s="2"/>
      <c r="S3" s="2"/>
      <c r="T3" s="2"/>
      <c r="U3" s="2"/>
      <c r="V3" s="2"/>
      <c r="W3" s="2"/>
    </row>
    <row r="4" spans="1:37" s="1252" customFormat="1" ht="36.75" x14ac:dyDescent="0.85">
      <c r="B4" s="1639" t="s">
        <v>1813</v>
      </c>
      <c r="C4" s="1639"/>
      <c r="D4" s="1639"/>
      <c r="E4" s="1639"/>
      <c r="F4" s="1639"/>
      <c r="G4" s="1639"/>
      <c r="H4" s="1639"/>
      <c r="I4" s="1639"/>
      <c r="J4" s="1639"/>
      <c r="K4" s="1639"/>
      <c r="L4" s="1639" t="s">
        <v>1814</v>
      </c>
      <c r="M4" s="1639"/>
      <c r="N4" s="1639"/>
      <c r="O4" s="1639"/>
      <c r="P4" s="1639"/>
      <c r="Q4" s="1639"/>
      <c r="R4" s="1639"/>
      <c r="S4" s="1639"/>
      <c r="T4" s="1639"/>
      <c r="U4" s="1639"/>
      <c r="V4" s="1414"/>
      <c r="W4" s="1414"/>
      <c r="X4" s="1414"/>
      <c r="Y4" s="1414"/>
      <c r="Z4" s="1414"/>
      <c r="AA4" s="1414"/>
      <c r="AB4" s="1414"/>
      <c r="AC4" s="1414"/>
      <c r="AD4" s="1414"/>
      <c r="AE4" s="1414"/>
      <c r="AF4" s="1414"/>
      <c r="AG4" s="1414"/>
      <c r="AH4" s="1414"/>
    </row>
    <row r="5" spans="1:37" s="42" customFormat="1" ht="10.5" customHeight="1" x14ac:dyDescent="0.65">
      <c r="B5" s="43" t="s">
        <v>201</v>
      </c>
      <c r="C5" s="43"/>
      <c r="D5" s="43"/>
      <c r="E5" s="43"/>
      <c r="F5" s="43"/>
      <c r="G5" s="43"/>
      <c r="H5" s="43"/>
      <c r="I5" s="43"/>
      <c r="J5" s="43"/>
      <c r="K5" s="43"/>
      <c r="L5" s="43"/>
      <c r="M5" s="43"/>
      <c r="N5" s="43"/>
      <c r="O5" s="43"/>
      <c r="P5" s="43"/>
      <c r="Q5" s="43"/>
      <c r="R5" s="43"/>
      <c r="S5" s="43"/>
      <c r="T5" s="43"/>
      <c r="U5" s="43"/>
    </row>
    <row r="6" spans="1:37" s="42" customFormat="1" ht="10.5" customHeight="1" x14ac:dyDescent="0.7">
      <c r="B6" s="43"/>
      <c r="C6" s="1414"/>
      <c r="D6" s="1414"/>
      <c r="E6" s="1414"/>
      <c r="F6" s="1414"/>
      <c r="G6" s="1414"/>
      <c r="H6" s="1414"/>
      <c r="I6" s="1414"/>
      <c r="J6" s="1414"/>
      <c r="K6" s="1414"/>
      <c r="L6" s="1414"/>
      <c r="M6" s="1414"/>
      <c r="N6" s="1414"/>
      <c r="O6" s="1414"/>
      <c r="P6" s="1414"/>
      <c r="Q6" s="1414"/>
      <c r="R6" s="1414"/>
      <c r="S6" s="1414"/>
      <c r="T6" s="1414"/>
      <c r="U6" s="1414"/>
      <c r="V6" s="1414"/>
      <c r="W6" s="1414"/>
      <c r="X6" s="1414"/>
      <c r="Y6" s="1414"/>
      <c r="Z6" s="1414"/>
      <c r="AA6" s="1414"/>
      <c r="AB6" s="1414"/>
      <c r="AC6" s="1414"/>
      <c r="AD6" s="1414"/>
      <c r="AE6" s="1414"/>
      <c r="AF6" s="1414"/>
      <c r="AG6" s="1414"/>
      <c r="AH6" s="1414"/>
      <c r="AI6" s="1414"/>
      <c r="AJ6" s="1414"/>
      <c r="AK6" s="1414"/>
    </row>
    <row r="7" spans="1:37" s="1159" customFormat="1" ht="10.5" customHeight="1" x14ac:dyDescent="0.5">
      <c r="B7" s="1415"/>
      <c r="C7" s="11"/>
      <c r="D7" s="11"/>
      <c r="E7" s="11"/>
      <c r="F7" s="11"/>
      <c r="G7" s="11"/>
      <c r="H7" s="11"/>
      <c r="I7" s="11"/>
      <c r="J7" s="11"/>
      <c r="K7" s="11"/>
      <c r="L7" s="11"/>
      <c r="M7" s="11"/>
      <c r="N7" s="11"/>
      <c r="O7" s="11"/>
      <c r="P7" s="11"/>
      <c r="Q7" s="11"/>
      <c r="R7" s="11"/>
      <c r="S7" s="11"/>
      <c r="T7" s="11"/>
      <c r="U7" s="1117"/>
    </row>
    <row r="8" spans="1:37" ht="10.5" customHeight="1" thickBot="1" x14ac:dyDescent="0.7">
      <c r="B8" s="1158"/>
      <c r="C8" s="43"/>
      <c r="D8" s="43"/>
      <c r="E8" s="43"/>
      <c r="F8" s="43"/>
      <c r="G8" s="43"/>
      <c r="H8" s="43"/>
      <c r="I8" s="43"/>
      <c r="J8" s="43"/>
      <c r="K8" s="43"/>
      <c r="L8" s="43"/>
      <c r="M8" s="43"/>
      <c r="N8" s="43"/>
      <c r="O8" s="43"/>
      <c r="P8" s="43"/>
      <c r="Q8" s="43"/>
      <c r="R8" s="43"/>
      <c r="S8" s="43"/>
      <c r="T8" s="43"/>
      <c r="U8" s="1160"/>
    </row>
    <row r="9" spans="1:37" s="1359" customFormat="1" ht="24.75" customHeight="1" thickTop="1" x14ac:dyDescent="0.7">
      <c r="A9" s="372"/>
      <c r="B9" s="1845" t="s">
        <v>212</v>
      </c>
      <c r="C9" s="1824">
        <v>2015</v>
      </c>
      <c r="D9" s="1824">
        <v>2016</v>
      </c>
      <c r="E9" s="1824">
        <v>2017</v>
      </c>
      <c r="F9" s="1824">
        <v>2018</v>
      </c>
      <c r="G9" s="1824">
        <v>2019</v>
      </c>
      <c r="H9" s="1824">
        <v>2020</v>
      </c>
      <c r="I9" s="1867">
        <v>2020</v>
      </c>
      <c r="J9" s="1868"/>
      <c r="K9" s="1868"/>
      <c r="L9" s="1865">
        <v>2020</v>
      </c>
      <c r="M9" s="1865"/>
      <c r="N9" s="1865"/>
      <c r="O9" s="1865"/>
      <c r="P9" s="1865"/>
      <c r="Q9" s="1865"/>
      <c r="R9" s="1865"/>
      <c r="S9" s="1865"/>
      <c r="T9" s="1866"/>
      <c r="U9" s="1875" t="s">
        <v>211</v>
      </c>
    </row>
    <row r="10" spans="1:37" s="20" customFormat="1" ht="23.25" customHeight="1" x14ac:dyDescent="0.65">
      <c r="B10" s="1846"/>
      <c r="C10" s="1825"/>
      <c r="D10" s="1825"/>
      <c r="E10" s="1825"/>
      <c r="F10" s="1825"/>
      <c r="G10" s="1825"/>
      <c r="H10" s="1825"/>
      <c r="I10" s="1360" t="s">
        <v>80</v>
      </c>
      <c r="J10" s="1361" t="s">
        <v>81</v>
      </c>
      <c r="K10" s="1361" t="s">
        <v>82</v>
      </c>
      <c r="L10" s="1361" t="s">
        <v>83</v>
      </c>
      <c r="M10" s="1361" t="s">
        <v>84</v>
      </c>
      <c r="N10" s="1361" t="s">
        <v>74</v>
      </c>
      <c r="O10" s="1361" t="s">
        <v>75</v>
      </c>
      <c r="P10" s="1361" t="s">
        <v>76</v>
      </c>
      <c r="Q10" s="1361" t="s">
        <v>77</v>
      </c>
      <c r="R10" s="1361" t="s">
        <v>78</v>
      </c>
      <c r="S10" s="1361" t="s">
        <v>79</v>
      </c>
      <c r="T10" s="1362" t="s">
        <v>613</v>
      </c>
      <c r="U10" s="1876"/>
    </row>
    <row r="11" spans="1:37" s="1366" customFormat="1" ht="23.25" customHeight="1" x14ac:dyDescent="0.65">
      <c r="A11" s="20"/>
      <c r="B11" s="1847"/>
      <c r="C11" s="1826"/>
      <c r="D11" s="1826"/>
      <c r="E11" s="1826"/>
      <c r="F11" s="1826"/>
      <c r="G11" s="1826"/>
      <c r="H11" s="1826"/>
      <c r="I11" s="1363" t="s">
        <v>142</v>
      </c>
      <c r="J11" s="1364" t="s">
        <v>25</v>
      </c>
      <c r="K11" s="1364" t="s">
        <v>26</v>
      </c>
      <c r="L11" s="1364" t="s">
        <v>27</v>
      </c>
      <c r="M11" s="1364" t="s">
        <v>73</v>
      </c>
      <c r="N11" s="1364" t="s">
        <v>136</v>
      </c>
      <c r="O11" s="1364" t="s">
        <v>137</v>
      </c>
      <c r="P11" s="1364" t="s">
        <v>138</v>
      </c>
      <c r="Q11" s="1364" t="s">
        <v>139</v>
      </c>
      <c r="R11" s="1364" t="s">
        <v>140</v>
      </c>
      <c r="S11" s="1364" t="s">
        <v>141</v>
      </c>
      <c r="T11" s="1365" t="s">
        <v>135</v>
      </c>
      <c r="U11" s="1877"/>
    </row>
    <row r="12" spans="1:37" s="372" customFormat="1" ht="15" customHeight="1" x14ac:dyDescent="0.7">
      <c r="B12" s="1416"/>
      <c r="C12" s="1417"/>
      <c r="D12" s="1417"/>
      <c r="E12" s="1418"/>
      <c r="F12" s="1418"/>
      <c r="G12" s="1417"/>
      <c r="H12" s="1417"/>
      <c r="I12" s="1419"/>
      <c r="J12" s="1420"/>
      <c r="K12" s="1420"/>
      <c r="L12" s="1420"/>
      <c r="M12" s="1420"/>
      <c r="N12" s="1420"/>
      <c r="O12" s="1420"/>
      <c r="P12" s="1420"/>
      <c r="Q12" s="1420"/>
      <c r="R12" s="1420"/>
      <c r="S12" s="1420"/>
      <c r="T12" s="1421"/>
      <c r="U12" s="1422"/>
    </row>
    <row r="13" spans="1:37" s="1372" customFormat="1" ht="23.1" customHeight="1" x14ac:dyDescent="0.2">
      <c r="B13" s="1373" t="s">
        <v>1332</v>
      </c>
      <c r="C13" s="1374"/>
      <c r="D13" s="1374"/>
      <c r="E13" s="1401"/>
      <c r="F13" s="1401"/>
      <c r="G13" s="1374"/>
      <c r="H13" s="1374"/>
      <c r="I13" s="1375"/>
      <c r="J13" s="1376"/>
      <c r="K13" s="1376"/>
      <c r="L13" s="1376"/>
      <c r="M13" s="1376"/>
      <c r="N13" s="1376"/>
      <c r="O13" s="1376"/>
      <c r="P13" s="1376"/>
      <c r="Q13" s="1376"/>
      <c r="R13" s="1376"/>
      <c r="S13" s="1376"/>
      <c r="T13" s="1377"/>
      <c r="U13" s="1423" t="s">
        <v>1333</v>
      </c>
    </row>
    <row r="14" spans="1:37" s="1372" customFormat="1" ht="9" customHeight="1" x14ac:dyDescent="0.2">
      <c r="B14" s="1373"/>
      <c r="C14" s="1374"/>
      <c r="D14" s="1374"/>
      <c r="E14" s="1401"/>
      <c r="F14" s="1401"/>
      <c r="G14" s="1374"/>
      <c r="H14" s="1374"/>
      <c r="I14" s="1375"/>
      <c r="J14" s="1376"/>
      <c r="K14" s="1376"/>
      <c r="L14" s="1376"/>
      <c r="M14" s="1376"/>
      <c r="N14" s="1376"/>
      <c r="O14" s="1376"/>
      <c r="P14" s="1376"/>
      <c r="Q14" s="1376"/>
      <c r="R14" s="1376"/>
      <c r="S14" s="1376"/>
      <c r="T14" s="1377"/>
      <c r="U14" s="1423"/>
    </row>
    <row r="15" spans="1:37" s="370" customFormat="1" ht="23.1" customHeight="1" x14ac:dyDescent="0.2">
      <c r="B15" s="1173" t="s">
        <v>1110</v>
      </c>
      <c r="C15" s="1424"/>
      <c r="D15" s="1424"/>
      <c r="E15" s="1425"/>
      <c r="F15" s="1425"/>
      <c r="G15" s="1424"/>
      <c r="H15" s="1424"/>
      <c r="I15" s="1426"/>
      <c r="J15" s="1427"/>
      <c r="K15" s="1427"/>
      <c r="L15" s="1427"/>
      <c r="M15" s="1427"/>
      <c r="N15" s="1427"/>
      <c r="O15" s="1427"/>
      <c r="P15" s="1427"/>
      <c r="Q15" s="1427"/>
      <c r="R15" s="1427"/>
      <c r="S15" s="1427"/>
      <c r="T15" s="1428"/>
      <c r="U15" s="1429" t="s">
        <v>1111</v>
      </c>
      <c r="V15" s="1430"/>
      <c r="W15" s="1145"/>
    </row>
    <row r="16" spans="1:37" s="371" customFormat="1" ht="23.1" customHeight="1" x14ac:dyDescent="0.2">
      <c r="B16" s="511" t="s">
        <v>1334</v>
      </c>
      <c r="C16" s="514">
        <v>17694.169138218749</v>
      </c>
      <c r="D16" s="514">
        <v>49734.615531785952</v>
      </c>
      <c r="E16" s="906">
        <v>79360.978052693885</v>
      </c>
      <c r="F16" s="514">
        <v>71360.482025180012</v>
      </c>
      <c r="G16" s="514">
        <v>90132.029120215724</v>
      </c>
      <c r="H16" s="514">
        <v>370121.24157024559</v>
      </c>
      <c r="I16" s="695">
        <v>8586.8877169006919</v>
      </c>
      <c r="J16" s="696">
        <v>9595.6277167890166</v>
      </c>
      <c r="K16" s="696">
        <v>9900.7792144510258</v>
      </c>
      <c r="L16" s="696">
        <v>5266.9396414091707</v>
      </c>
      <c r="M16" s="696">
        <v>5796.4530400962967</v>
      </c>
      <c r="N16" s="696">
        <v>27959.067573442131</v>
      </c>
      <c r="O16" s="696">
        <v>40340.391622249117</v>
      </c>
      <c r="P16" s="696">
        <v>23427.830905108869</v>
      </c>
      <c r="Q16" s="696">
        <v>58579.103316418921</v>
      </c>
      <c r="R16" s="696">
        <v>62550.469920564661</v>
      </c>
      <c r="S16" s="696">
        <v>61490.18727382928</v>
      </c>
      <c r="T16" s="757">
        <v>56627.503628986386</v>
      </c>
      <c r="U16" s="1431" t="s">
        <v>1335</v>
      </c>
      <c r="V16" s="1430"/>
      <c r="W16" s="1145"/>
    </row>
    <row r="17" spans="2:23" s="371" customFormat="1" ht="23.1" customHeight="1" x14ac:dyDescent="0.2">
      <c r="B17" s="511" t="s">
        <v>1336</v>
      </c>
      <c r="C17" s="514">
        <v>263352.63552324061</v>
      </c>
      <c r="D17" s="514">
        <v>482283.46140318277</v>
      </c>
      <c r="E17" s="906">
        <v>522197.63031503843</v>
      </c>
      <c r="F17" s="514">
        <v>382954.96568686061</v>
      </c>
      <c r="G17" s="514">
        <v>435634.34078015736</v>
      </c>
      <c r="H17" s="514">
        <v>872955.79428231239</v>
      </c>
      <c r="I17" s="695">
        <v>33655.026433609957</v>
      </c>
      <c r="J17" s="696">
        <v>39067.826912794284</v>
      </c>
      <c r="K17" s="696">
        <v>44219.008687052425</v>
      </c>
      <c r="L17" s="696">
        <v>44460.715498256126</v>
      </c>
      <c r="M17" s="696">
        <v>66388.797920847646</v>
      </c>
      <c r="N17" s="696">
        <v>104361.42199622028</v>
      </c>
      <c r="O17" s="696">
        <v>109696.11785161978</v>
      </c>
      <c r="P17" s="696">
        <v>55340.306744336565</v>
      </c>
      <c r="Q17" s="696">
        <v>77814.973748941149</v>
      </c>
      <c r="R17" s="696">
        <v>99352.938988564798</v>
      </c>
      <c r="S17" s="696">
        <v>95233.125621557978</v>
      </c>
      <c r="T17" s="757">
        <v>103365.53387851139</v>
      </c>
      <c r="U17" s="1431" t="s">
        <v>1337</v>
      </c>
      <c r="V17" s="1430"/>
      <c r="W17" s="1145"/>
    </row>
    <row r="18" spans="2:23" s="371" customFormat="1" ht="23.1" customHeight="1" x14ac:dyDescent="0.2">
      <c r="B18" s="511" t="s">
        <v>1338</v>
      </c>
      <c r="C18" s="514">
        <v>15126.957714774151</v>
      </c>
      <c r="D18" s="514">
        <v>7795.9293163463362</v>
      </c>
      <c r="E18" s="906">
        <v>9713.3635872255873</v>
      </c>
      <c r="F18" s="514">
        <v>11142.542040807521</v>
      </c>
      <c r="G18" s="514">
        <v>13527.019870528462</v>
      </c>
      <c r="H18" s="514">
        <v>36987.728614347747</v>
      </c>
      <c r="I18" s="695">
        <v>1372.9914926237311</v>
      </c>
      <c r="J18" s="696">
        <v>2229.5032285105758</v>
      </c>
      <c r="K18" s="696">
        <v>1644.4251902450924</v>
      </c>
      <c r="L18" s="696">
        <v>1031.1379932027849</v>
      </c>
      <c r="M18" s="696">
        <v>1094.3616918688747</v>
      </c>
      <c r="N18" s="696">
        <v>4773.4926670296854</v>
      </c>
      <c r="O18" s="696">
        <v>4432.4623888312562</v>
      </c>
      <c r="P18" s="696">
        <v>2928.5285555921896</v>
      </c>
      <c r="Q18" s="696">
        <v>4094.9938848225729</v>
      </c>
      <c r="R18" s="696">
        <v>5191.1738402214405</v>
      </c>
      <c r="S18" s="696">
        <v>3841.3006063590642</v>
      </c>
      <c r="T18" s="757">
        <v>4353.357075040477</v>
      </c>
      <c r="U18" s="1431" t="s">
        <v>1339</v>
      </c>
      <c r="V18" s="1430"/>
      <c r="W18" s="1145"/>
    </row>
    <row r="19" spans="2:23" s="371" customFormat="1" ht="23.1" customHeight="1" x14ac:dyDescent="0.2">
      <c r="B19" s="511" t="s">
        <v>1340</v>
      </c>
      <c r="C19" s="514">
        <v>42097.219560345795</v>
      </c>
      <c r="D19" s="514">
        <v>0</v>
      </c>
      <c r="E19" s="906">
        <v>634.18093899999997</v>
      </c>
      <c r="F19" s="514">
        <v>9183.0989162000005</v>
      </c>
      <c r="G19" s="514">
        <v>5655.8718514793682</v>
      </c>
      <c r="H19" s="514">
        <v>27912.337</v>
      </c>
      <c r="I19" s="695">
        <v>750.40200000000004</v>
      </c>
      <c r="J19" s="696">
        <v>2085.5340000000001</v>
      </c>
      <c r="K19" s="696">
        <v>971.63099999999997</v>
      </c>
      <c r="L19" s="696">
        <v>1703.8420000000001</v>
      </c>
      <c r="M19" s="696">
        <v>2014.664</v>
      </c>
      <c r="N19" s="696">
        <v>2815.7020000000002</v>
      </c>
      <c r="O19" s="696">
        <v>1939.0329999999999</v>
      </c>
      <c r="P19" s="696">
        <v>5186.1610000000001</v>
      </c>
      <c r="Q19" s="696">
        <v>3110.2539999999999</v>
      </c>
      <c r="R19" s="696">
        <v>3454.3110000000001</v>
      </c>
      <c r="S19" s="696">
        <v>0</v>
      </c>
      <c r="T19" s="757">
        <v>3880.8029999999999</v>
      </c>
      <c r="U19" s="1431" t="s">
        <v>1341</v>
      </c>
      <c r="V19" s="1430"/>
      <c r="W19" s="1145"/>
    </row>
    <row r="20" spans="2:23" s="371" customFormat="1" ht="23.1" customHeight="1" x14ac:dyDescent="0.2">
      <c r="B20" s="511" t="s">
        <v>1342</v>
      </c>
      <c r="C20" s="514">
        <v>3815.6351673343288</v>
      </c>
      <c r="D20" s="514">
        <v>8006.6274787646553</v>
      </c>
      <c r="E20" s="906">
        <v>10503.340584161917</v>
      </c>
      <c r="F20" s="514">
        <v>10448.584736929999</v>
      </c>
      <c r="G20" s="514">
        <v>12798.308189078853</v>
      </c>
      <c r="H20" s="514">
        <v>10264.273106964973</v>
      </c>
      <c r="I20" s="695">
        <v>434.21008418980153</v>
      </c>
      <c r="J20" s="696">
        <v>589.84402192703976</v>
      </c>
      <c r="K20" s="696">
        <v>389.42961361952399</v>
      </c>
      <c r="L20" s="696">
        <v>0</v>
      </c>
      <c r="M20" s="696">
        <v>683.41493691785956</v>
      </c>
      <c r="N20" s="696">
        <v>215.72730621713387</v>
      </c>
      <c r="O20" s="696">
        <v>2876.5757426602686</v>
      </c>
      <c r="P20" s="696">
        <v>590.68174089143201</v>
      </c>
      <c r="Q20" s="696">
        <v>2239.1575655522229</v>
      </c>
      <c r="R20" s="696">
        <v>1226.786051544696</v>
      </c>
      <c r="S20" s="696">
        <v>599.68366235182918</v>
      </c>
      <c r="T20" s="757">
        <v>418.76238109316523</v>
      </c>
      <c r="U20" s="1431" t="s">
        <v>1343</v>
      </c>
      <c r="V20" s="1430"/>
      <c r="W20" s="1145"/>
    </row>
    <row r="21" spans="2:23" s="371" customFormat="1" ht="23.1" customHeight="1" x14ac:dyDescent="0.2">
      <c r="B21" s="511" t="s">
        <v>1344</v>
      </c>
      <c r="C21" s="514">
        <v>5331.7383123370228</v>
      </c>
      <c r="D21" s="514">
        <v>9296.7721707481051</v>
      </c>
      <c r="E21" s="906">
        <v>9283.0401331522844</v>
      </c>
      <c r="F21" s="514">
        <v>8328.6978000000017</v>
      </c>
      <c r="G21" s="514">
        <v>9443.9652086666647</v>
      </c>
      <c r="H21" s="514">
        <v>9044.383095000001</v>
      </c>
      <c r="I21" s="695">
        <v>3476.9653950000002</v>
      </c>
      <c r="J21" s="696">
        <v>1858.584736</v>
      </c>
      <c r="K21" s="696">
        <v>3191.146956</v>
      </c>
      <c r="L21" s="696">
        <v>477.43600800000002</v>
      </c>
      <c r="M21" s="696">
        <v>40.25</v>
      </c>
      <c r="N21" s="696">
        <v>0</v>
      </c>
      <c r="O21" s="696">
        <v>0</v>
      </c>
      <c r="P21" s="696">
        <v>0</v>
      </c>
      <c r="Q21" s="696">
        <v>0</v>
      </c>
      <c r="R21" s="696">
        <v>0</v>
      </c>
      <c r="S21" s="696">
        <v>0</v>
      </c>
      <c r="T21" s="757">
        <v>0</v>
      </c>
      <c r="U21" s="1431" t="s">
        <v>1345</v>
      </c>
      <c r="V21" s="1430"/>
      <c r="W21" s="1145"/>
    </row>
    <row r="22" spans="2:23" s="1372" customFormat="1" ht="9" customHeight="1" x14ac:dyDescent="0.2">
      <c r="B22" s="510"/>
      <c r="C22" s="1302"/>
      <c r="D22" s="1302"/>
      <c r="E22" s="1405"/>
      <c r="F22" s="1405"/>
      <c r="G22" s="1302"/>
      <c r="H22" s="1302"/>
      <c r="I22" s="1382"/>
      <c r="J22" s="1383"/>
      <c r="K22" s="1383"/>
      <c r="L22" s="1383"/>
      <c r="M22" s="1383"/>
      <c r="N22" s="1383"/>
      <c r="O22" s="1383"/>
      <c r="P22" s="1383"/>
      <c r="Q22" s="1383"/>
      <c r="R22" s="1383"/>
      <c r="S22" s="1383"/>
      <c r="T22" s="1384"/>
      <c r="U22" s="1423"/>
      <c r="V22" s="1430"/>
      <c r="W22" s="1145"/>
    </row>
    <row r="23" spans="2:23" s="371" customFormat="1" ht="23.1" customHeight="1" x14ac:dyDescent="0.2">
      <c r="B23" s="1295" t="s">
        <v>1120</v>
      </c>
      <c r="C23" s="514"/>
      <c r="D23" s="514"/>
      <c r="E23" s="906"/>
      <c r="F23" s="906"/>
      <c r="G23" s="514"/>
      <c r="H23" s="514"/>
      <c r="I23" s="695"/>
      <c r="J23" s="696"/>
      <c r="K23" s="696"/>
      <c r="L23" s="696"/>
      <c r="M23" s="696"/>
      <c r="N23" s="696"/>
      <c r="O23" s="696"/>
      <c r="P23" s="696"/>
      <c r="Q23" s="696"/>
      <c r="R23" s="696"/>
      <c r="S23" s="696"/>
      <c r="T23" s="757"/>
      <c r="U23" s="1429" t="s">
        <v>1121</v>
      </c>
      <c r="V23" s="1430"/>
      <c r="W23" s="1145"/>
    </row>
    <row r="24" spans="2:23" s="371" customFormat="1" ht="23.1" customHeight="1" x14ac:dyDescent="0.2">
      <c r="B24" s="511" t="s">
        <v>1334</v>
      </c>
      <c r="C24" s="514">
        <v>39.720285621261795</v>
      </c>
      <c r="D24" s="514">
        <v>34.650930350000003</v>
      </c>
      <c r="E24" s="906">
        <v>26.105343499999996</v>
      </c>
      <c r="F24" s="514">
        <v>33.9799638</v>
      </c>
      <c r="G24" s="514">
        <v>35.972827899999999</v>
      </c>
      <c r="H24" s="514">
        <v>50.459489259999998</v>
      </c>
      <c r="I24" s="695">
        <v>2.9385270000000001</v>
      </c>
      <c r="J24" s="696">
        <v>4.5447351999999999</v>
      </c>
      <c r="K24" s="696">
        <v>3.74009525</v>
      </c>
      <c r="L24" s="696">
        <v>1.0941430000000001</v>
      </c>
      <c r="M24" s="696">
        <v>1.0394515</v>
      </c>
      <c r="N24" s="696">
        <v>3.9677262199999994</v>
      </c>
      <c r="O24" s="696">
        <v>5.2169865499999997</v>
      </c>
      <c r="P24" s="696">
        <v>3.3469074999999999</v>
      </c>
      <c r="Q24" s="696">
        <v>7.1627222799999997</v>
      </c>
      <c r="R24" s="696">
        <v>6.6106237599999993</v>
      </c>
      <c r="S24" s="696">
        <v>6.2531940000000006</v>
      </c>
      <c r="T24" s="757">
        <v>4.5443770000000008</v>
      </c>
      <c r="U24" s="1431" t="s">
        <v>1335</v>
      </c>
      <c r="V24" s="1430"/>
      <c r="W24" s="1145"/>
    </row>
    <row r="25" spans="2:23" s="371" customFormat="1" ht="23.1" customHeight="1" x14ac:dyDescent="0.2">
      <c r="B25" s="511" t="s">
        <v>1336</v>
      </c>
      <c r="C25" s="514">
        <v>447.20387977755706</v>
      </c>
      <c r="D25" s="514">
        <v>404.66718624933333</v>
      </c>
      <c r="E25" s="906">
        <v>317.94969199999997</v>
      </c>
      <c r="F25" s="514">
        <v>224.31530566000004</v>
      </c>
      <c r="G25" s="514">
        <v>356.36425092000002</v>
      </c>
      <c r="H25" s="514">
        <v>579.9739443200001</v>
      </c>
      <c r="I25" s="695">
        <v>35.787562299999998</v>
      </c>
      <c r="J25" s="696">
        <v>34.578551599999997</v>
      </c>
      <c r="K25" s="696">
        <v>44.433947500000002</v>
      </c>
      <c r="L25" s="696">
        <v>39.412055600000002</v>
      </c>
      <c r="M25" s="696">
        <v>63.854317200000004</v>
      </c>
      <c r="N25" s="696">
        <v>74.900593900000004</v>
      </c>
      <c r="O25" s="696">
        <v>65.583227799999989</v>
      </c>
      <c r="P25" s="696">
        <v>34.798529200000004</v>
      </c>
      <c r="Q25" s="696">
        <v>32.2993071</v>
      </c>
      <c r="R25" s="696">
        <v>46.996034299999998</v>
      </c>
      <c r="S25" s="696">
        <v>53.752217419999994</v>
      </c>
      <c r="T25" s="757">
        <v>53.577600399999994</v>
      </c>
      <c r="U25" s="1431" t="s">
        <v>1346</v>
      </c>
      <c r="V25" s="1430"/>
      <c r="W25" s="1145"/>
    </row>
    <row r="26" spans="2:23" s="371" customFormat="1" ht="23.1" customHeight="1" x14ac:dyDescent="0.2">
      <c r="B26" s="511" t="s">
        <v>1338</v>
      </c>
      <c r="C26" s="514">
        <v>11.813204348093645</v>
      </c>
      <c r="D26" s="514">
        <v>7.7119481099999998</v>
      </c>
      <c r="E26" s="906">
        <v>8.4935155000000009</v>
      </c>
      <c r="F26" s="514">
        <v>10.179008720000001</v>
      </c>
      <c r="G26" s="514">
        <v>10.975243599999999</v>
      </c>
      <c r="H26" s="514">
        <v>14.574884199999998</v>
      </c>
      <c r="I26" s="695">
        <v>1.1020190000000001</v>
      </c>
      <c r="J26" s="696">
        <v>1.3986749999999999</v>
      </c>
      <c r="K26" s="696">
        <v>1.0202070000000001</v>
      </c>
      <c r="L26" s="696">
        <v>0.60763400000000001</v>
      </c>
      <c r="M26" s="696">
        <v>0.55179</v>
      </c>
      <c r="N26" s="696">
        <v>1.8986622000000002</v>
      </c>
      <c r="O26" s="696">
        <v>1.7699670000000001</v>
      </c>
      <c r="P26" s="696">
        <v>0.94202200000000003</v>
      </c>
      <c r="Q26" s="696">
        <v>1.346722</v>
      </c>
      <c r="R26" s="696">
        <v>1.701773</v>
      </c>
      <c r="S26" s="696">
        <v>1.076606</v>
      </c>
      <c r="T26" s="757">
        <v>1.1588069999999999</v>
      </c>
      <c r="U26" s="1432" t="s">
        <v>1339</v>
      </c>
      <c r="V26" s="1430"/>
      <c r="W26" s="1145"/>
    </row>
    <row r="27" spans="2:23" s="371" customFormat="1" ht="23.1" customHeight="1" x14ac:dyDescent="0.2">
      <c r="B27" s="511" t="s">
        <v>1340</v>
      </c>
      <c r="C27" s="514">
        <v>2754.1672210000006</v>
      </c>
      <c r="D27" s="514">
        <v>0</v>
      </c>
      <c r="E27" s="906">
        <v>26.017225000000003</v>
      </c>
      <c r="F27" s="514">
        <v>416.90195599999998</v>
      </c>
      <c r="G27" s="514">
        <v>277.33744000000002</v>
      </c>
      <c r="H27" s="514">
        <v>622.47000000000014</v>
      </c>
      <c r="I27" s="695">
        <v>37.51</v>
      </c>
      <c r="J27" s="696">
        <v>52.609000000000002</v>
      </c>
      <c r="K27" s="696">
        <v>31.190999999999999</v>
      </c>
      <c r="L27" s="696">
        <v>45.619</v>
      </c>
      <c r="M27" s="696">
        <v>56.314999999999998</v>
      </c>
      <c r="N27" s="696">
        <v>66.369</v>
      </c>
      <c r="O27" s="696">
        <v>38.640999999999998</v>
      </c>
      <c r="P27" s="696">
        <v>96.722999999999999</v>
      </c>
      <c r="Q27" s="696">
        <v>59.652999999999999</v>
      </c>
      <c r="R27" s="696">
        <v>65.015000000000001</v>
      </c>
      <c r="S27" s="696">
        <v>0</v>
      </c>
      <c r="T27" s="757">
        <v>72.825000000000003</v>
      </c>
      <c r="U27" s="1432" t="s">
        <v>1341</v>
      </c>
      <c r="V27" s="1430"/>
      <c r="W27" s="1145"/>
    </row>
    <row r="28" spans="2:23" s="371" customFormat="1" ht="23.1" customHeight="1" x14ac:dyDescent="0.2">
      <c r="B28" s="511" t="s">
        <v>1342</v>
      </c>
      <c r="C28" s="514">
        <v>5.3188310000000003</v>
      </c>
      <c r="D28" s="514">
        <v>3.5151660000000002</v>
      </c>
      <c r="E28" s="906">
        <v>3.4287929999999998</v>
      </c>
      <c r="F28" s="514">
        <v>3.174804</v>
      </c>
      <c r="G28" s="514">
        <v>3.3655749999999998</v>
      </c>
      <c r="H28" s="514">
        <v>1.7099979999999999</v>
      </c>
      <c r="I28" s="695">
        <v>0.1119</v>
      </c>
      <c r="J28" s="696">
        <v>0.13888</v>
      </c>
      <c r="K28" s="696">
        <v>8.7160000000000001E-2</v>
      </c>
      <c r="L28" s="696">
        <v>0</v>
      </c>
      <c r="M28" s="696">
        <v>0.12972</v>
      </c>
      <c r="N28" s="696">
        <v>8.9400000000000007E-2</v>
      </c>
      <c r="O28" s="696">
        <v>0.39502999999999999</v>
      </c>
      <c r="P28" s="696">
        <v>0.1045</v>
      </c>
      <c r="Q28" s="696">
        <v>0.31419999999999998</v>
      </c>
      <c r="R28" s="696">
        <v>0.172768</v>
      </c>
      <c r="S28" s="696">
        <v>0.10418000000000001</v>
      </c>
      <c r="T28" s="757">
        <v>6.2259999999999996E-2</v>
      </c>
      <c r="U28" s="1432" t="s">
        <v>1343</v>
      </c>
      <c r="V28" s="1430"/>
      <c r="W28" s="1145"/>
    </row>
    <row r="29" spans="2:23" s="371" customFormat="1" ht="23.1" customHeight="1" x14ac:dyDescent="0.2">
      <c r="B29" s="511" t="s">
        <v>1344</v>
      </c>
      <c r="C29" s="514">
        <v>18.567250032401486</v>
      </c>
      <c r="D29" s="514">
        <v>19.820701</v>
      </c>
      <c r="E29" s="906">
        <v>19.909673000000002</v>
      </c>
      <c r="F29" s="514">
        <v>13.881163000000001</v>
      </c>
      <c r="G29" s="514">
        <v>15.685211999999996</v>
      </c>
      <c r="H29" s="514">
        <v>11.662710000000002</v>
      </c>
      <c r="I29" s="695">
        <v>5.0610850000000003</v>
      </c>
      <c r="J29" s="696">
        <v>2.5252510000000004</v>
      </c>
      <c r="K29" s="696">
        <v>3.6017459999999999</v>
      </c>
      <c r="L29" s="696">
        <v>0.43962799999999996</v>
      </c>
      <c r="M29" s="696">
        <v>3.5000000000000003E-2</v>
      </c>
      <c r="N29" s="696">
        <v>0</v>
      </c>
      <c r="O29" s="696">
        <v>0</v>
      </c>
      <c r="P29" s="696">
        <v>0</v>
      </c>
      <c r="Q29" s="696">
        <v>0</v>
      </c>
      <c r="R29" s="696">
        <v>0</v>
      </c>
      <c r="S29" s="696">
        <v>0</v>
      </c>
      <c r="T29" s="757">
        <v>0</v>
      </c>
      <c r="U29" s="1432" t="s">
        <v>1345</v>
      </c>
      <c r="V29" s="1430"/>
      <c r="W29" s="1145"/>
    </row>
    <row r="30" spans="2:23" s="371" customFormat="1" ht="9" customHeight="1" thickBot="1" x14ac:dyDescent="0.25">
      <c r="B30" s="1265"/>
      <c r="C30" s="1300"/>
      <c r="D30" s="1300"/>
      <c r="E30" s="1403"/>
      <c r="F30" s="1403"/>
      <c r="G30" s="1300"/>
      <c r="H30" s="1300"/>
      <c r="I30" s="1378"/>
      <c r="J30" s="1379"/>
      <c r="K30" s="1379"/>
      <c r="L30" s="1379"/>
      <c r="M30" s="1379"/>
      <c r="N30" s="1379"/>
      <c r="O30" s="1379"/>
      <c r="P30" s="1379"/>
      <c r="Q30" s="1379"/>
      <c r="R30" s="1379"/>
      <c r="S30" s="1379"/>
      <c r="T30" s="1380"/>
      <c r="U30" s="1433"/>
      <c r="V30" s="1430"/>
      <c r="W30" s="1145"/>
    </row>
    <row r="31" spans="2:23" s="371" customFormat="1" ht="15" customHeight="1" thickTop="1" x14ac:dyDescent="0.2">
      <c r="B31" s="511"/>
      <c r="C31" s="514"/>
      <c r="D31" s="514"/>
      <c r="E31" s="906"/>
      <c r="F31" s="906"/>
      <c r="G31" s="514"/>
      <c r="H31" s="514"/>
      <c r="I31" s="695"/>
      <c r="J31" s="696"/>
      <c r="K31" s="696"/>
      <c r="L31" s="696"/>
      <c r="M31" s="696"/>
      <c r="N31" s="696"/>
      <c r="O31" s="696"/>
      <c r="P31" s="696"/>
      <c r="Q31" s="696"/>
      <c r="R31" s="696"/>
      <c r="S31" s="696"/>
      <c r="T31" s="757"/>
      <c r="U31" s="1431"/>
      <c r="V31" s="1430"/>
      <c r="W31" s="1145"/>
    </row>
    <row r="32" spans="2:23" s="1372" customFormat="1" ht="23.1" customHeight="1" x14ac:dyDescent="0.2">
      <c r="B32" s="510" t="s">
        <v>1347</v>
      </c>
      <c r="C32" s="1302"/>
      <c r="D32" s="1302"/>
      <c r="E32" s="1405"/>
      <c r="F32" s="1405"/>
      <c r="G32" s="1302"/>
      <c r="H32" s="1302"/>
      <c r="I32" s="1382"/>
      <c r="J32" s="1383"/>
      <c r="K32" s="1383"/>
      <c r="L32" s="1383"/>
      <c r="M32" s="1383"/>
      <c r="N32" s="1383"/>
      <c r="O32" s="1383"/>
      <c r="P32" s="1383"/>
      <c r="Q32" s="1383"/>
      <c r="R32" s="1383"/>
      <c r="S32" s="1383"/>
      <c r="T32" s="1384"/>
      <c r="U32" s="1423" t="s">
        <v>1348</v>
      </c>
      <c r="V32" s="1430"/>
      <c r="W32" s="1145"/>
    </row>
    <row r="33" spans="2:23" s="1372" customFormat="1" ht="9" customHeight="1" x14ac:dyDescent="0.2">
      <c r="B33" s="510"/>
      <c r="C33" s="1302"/>
      <c r="D33" s="1302"/>
      <c r="E33" s="1405"/>
      <c r="F33" s="1405"/>
      <c r="G33" s="1302"/>
      <c r="H33" s="1302"/>
      <c r="I33" s="1382"/>
      <c r="J33" s="1383"/>
      <c r="K33" s="1383"/>
      <c r="L33" s="1383"/>
      <c r="M33" s="1383"/>
      <c r="N33" s="1383"/>
      <c r="O33" s="1383"/>
      <c r="P33" s="1383"/>
      <c r="Q33" s="1383"/>
      <c r="R33" s="1383"/>
      <c r="S33" s="1383"/>
      <c r="T33" s="1384"/>
      <c r="U33" s="1423"/>
      <c r="V33" s="1430"/>
      <c r="W33" s="1145"/>
    </row>
    <row r="34" spans="2:23" s="370" customFormat="1" ht="23.1" customHeight="1" x14ac:dyDescent="0.2">
      <c r="B34" s="401" t="s">
        <v>1110</v>
      </c>
      <c r="C34" s="513"/>
      <c r="D34" s="513"/>
      <c r="E34" s="583"/>
      <c r="F34" s="583"/>
      <c r="G34" s="513"/>
      <c r="H34" s="513"/>
      <c r="I34" s="621"/>
      <c r="J34" s="622"/>
      <c r="K34" s="622"/>
      <c r="L34" s="622"/>
      <c r="M34" s="622"/>
      <c r="N34" s="622"/>
      <c r="O34" s="622"/>
      <c r="P34" s="622"/>
      <c r="Q34" s="622"/>
      <c r="R34" s="622"/>
      <c r="S34" s="622"/>
      <c r="T34" s="624"/>
      <c r="U34" s="1429" t="s">
        <v>1111</v>
      </c>
      <c r="V34" s="1430"/>
      <c r="W34" s="1145"/>
    </row>
    <row r="35" spans="2:23" s="371" customFormat="1" ht="23.1" customHeight="1" x14ac:dyDescent="0.2">
      <c r="B35" s="511" t="s">
        <v>1349</v>
      </c>
      <c r="C35" s="514">
        <v>103744.48583564998</v>
      </c>
      <c r="D35" s="514">
        <v>179415.62763157999</v>
      </c>
      <c r="E35" s="906">
        <v>202447.63953046003</v>
      </c>
      <c r="F35" s="514">
        <v>244992.97211220989</v>
      </c>
      <c r="G35" s="514">
        <v>336339.78139619197</v>
      </c>
      <c r="H35" s="514">
        <v>309198.03781285998</v>
      </c>
      <c r="I35" s="695">
        <v>15587.432916500007</v>
      </c>
      <c r="J35" s="696">
        <v>15701.919119460003</v>
      </c>
      <c r="K35" s="696">
        <v>21410.97305496001</v>
      </c>
      <c r="L35" s="696">
        <v>8552.9733653099975</v>
      </c>
      <c r="M35" s="696">
        <v>10652.603010140005</v>
      </c>
      <c r="N35" s="696">
        <v>23194.530396159997</v>
      </c>
      <c r="O35" s="696">
        <v>22826.741153089974</v>
      </c>
      <c r="P35" s="696">
        <v>31588.893533400002</v>
      </c>
      <c r="Q35" s="696">
        <v>47037.770836259981</v>
      </c>
      <c r="R35" s="696">
        <v>25242.406483939983</v>
      </c>
      <c r="S35" s="696">
        <v>35871.901098769988</v>
      </c>
      <c r="T35" s="757">
        <v>51529.892844870017</v>
      </c>
      <c r="U35" s="1431" t="s">
        <v>1350</v>
      </c>
      <c r="V35" s="1430"/>
      <c r="W35" s="1145"/>
    </row>
    <row r="36" spans="2:23" s="371" customFormat="1" ht="23.1" customHeight="1" x14ac:dyDescent="0.2">
      <c r="B36" s="511" t="s">
        <v>1351</v>
      </c>
      <c r="C36" s="514">
        <v>79193.395270173351</v>
      </c>
      <c r="D36" s="514">
        <v>120432.63811979999</v>
      </c>
      <c r="E36" s="906">
        <v>137220.39325795398</v>
      </c>
      <c r="F36" s="514">
        <v>185615.32549934997</v>
      </c>
      <c r="G36" s="514">
        <v>169369.29057889001</v>
      </c>
      <c r="H36" s="514">
        <v>239876.73083473003</v>
      </c>
      <c r="I36" s="695">
        <v>12406.381690929997</v>
      </c>
      <c r="J36" s="696">
        <v>9686.4238547800069</v>
      </c>
      <c r="K36" s="696">
        <v>14186.465281629993</v>
      </c>
      <c r="L36" s="696">
        <v>7645.5311112799982</v>
      </c>
      <c r="M36" s="696">
        <v>7956.3023681699988</v>
      </c>
      <c r="N36" s="696">
        <v>22280.789095479991</v>
      </c>
      <c r="O36" s="696">
        <v>31716.708113580022</v>
      </c>
      <c r="P36" s="696">
        <v>10571.330927199995</v>
      </c>
      <c r="Q36" s="696">
        <v>17625.084764159994</v>
      </c>
      <c r="R36" s="696">
        <v>29273.319777360008</v>
      </c>
      <c r="S36" s="696">
        <v>36009.717266870022</v>
      </c>
      <c r="T36" s="757">
        <v>40518.676583289998</v>
      </c>
      <c r="U36" s="1431" t="s">
        <v>1352</v>
      </c>
      <c r="V36" s="1430"/>
      <c r="W36" s="1145"/>
    </row>
    <row r="37" spans="2:23" s="371" customFormat="1" ht="23.1" customHeight="1" x14ac:dyDescent="0.2">
      <c r="B37" s="511" t="s">
        <v>1353</v>
      </c>
      <c r="C37" s="514">
        <v>239761.88227437</v>
      </c>
      <c r="D37" s="514">
        <v>322303.72195625002</v>
      </c>
      <c r="E37" s="906">
        <v>314598.83556480997</v>
      </c>
      <c r="F37" s="514">
        <v>447564.12883154006</v>
      </c>
      <c r="G37" s="514">
        <v>338360.52278842998</v>
      </c>
      <c r="H37" s="514">
        <v>732904.50304591004</v>
      </c>
      <c r="I37" s="695">
        <v>21246.44689264</v>
      </c>
      <c r="J37" s="696">
        <v>26267.73020718</v>
      </c>
      <c r="K37" s="696">
        <v>37507.23270375</v>
      </c>
      <c r="L37" s="696">
        <v>43001.053473499996</v>
      </c>
      <c r="M37" s="696">
        <v>33425.252253570005</v>
      </c>
      <c r="N37" s="696">
        <v>88260.551804119998</v>
      </c>
      <c r="O37" s="696">
        <v>87514.170093509994</v>
      </c>
      <c r="P37" s="696">
        <v>64877.6651155</v>
      </c>
      <c r="Q37" s="696">
        <v>67962.012973730001</v>
      </c>
      <c r="R37" s="696">
        <v>60740.140827499999</v>
      </c>
      <c r="S37" s="696">
        <v>101062.74466224</v>
      </c>
      <c r="T37" s="757">
        <v>101039.50203867002</v>
      </c>
      <c r="U37" s="1431" t="s">
        <v>1354</v>
      </c>
      <c r="V37" s="1430"/>
      <c r="W37" s="1145"/>
    </row>
    <row r="38" spans="2:23" s="371" customFormat="1" ht="23.1" customHeight="1" x14ac:dyDescent="0.2">
      <c r="B38" s="511" t="s">
        <v>1355</v>
      </c>
      <c r="C38" s="514">
        <v>93739.861091860002</v>
      </c>
      <c r="D38" s="514">
        <v>159631.51330890998</v>
      </c>
      <c r="E38" s="906">
        <v>181002.95228363003</v>
      </c>
      <c r="F38" s="514">
        <v>200996.91860434995</v>
      </c>
      <c r="G38" s="514">
        <v>203370.51877228255</v>
      </c>
      <c r="H38" s="514">
        <v>397959.1858859401</v>
      </c>
      <c r="I38" s="695">
        <v>14378.920306819997</v>
      </c>
      <c r="J38" s="696">
        <v>11738.267828820006</v>
      </c>
      <c r="K38" s="696">
        <v>14690.680120840007</v>
      </c>
      <c r="L38" s="696">
        <v>11683.532214740002</v>
      </c>
      <c r="M38" s="696">
        <v>18591.024059730004</v>
      </c>
      <c r="N38" s="696">
        <v>31753.388868279995</v>
      </c>
      <c r="O38" s="696">
        <v>58587.35695359001</v>
      </c>
      <c r="P38" s="696">
        <v>38909.60129113002</v>
      </c>
      <c r="Q38" s="696">
        <v>49063.089438439994</v>
      </c>
      <c r="R38" s="696">
        <v>62857.996058230034</v>
      </c>
      <c r="S38" s="696">
        <v>29286.841826329986</v>
      </c>
      <c r="T38" s="757">
        <v>56418.486918990006</v>
      </c>
      <c r="U38" s="1431" t="s">
        <v>1356</v>
      </c>
      <c r="V38" s="1430"/>
      <c r="W38" s="1145"/>
    </row>
    <row r="39" spans="2:23" s="371" customFormat="1" ht="23.1" customHeight="1" x14ac:dyDescent="0.2">
      <c r="B39" s="511" t="s">
        <v>1357</v>
      </c>
      <c r="C39" s="514">
        <v>23422.544882979997</v>
      </c>
      <c r="D39" s="514">
        <v>77487.132666680001</v>
      </c>
      <c r="E39" s="906">
        <v>104298.03087618299</v>
      </c>
      <c r="F39" s="514">
        <v>107401.78926793599</v>
      </c>
      <c r="G39" s="514">
        <v>100695.12522936001</v>
      </c>
      <c r="H39" s="514">
        <v>159843.55872628</v>
      </c>
      <c r="I39" s="695">
        <v>8246.6258668299961</v>
      </c>
      <c r="J39" s="696">
        <v>9262.9745644399991</v>
      </c>
      <c r="K39" s="696">
        <v>9668.2437606599997</v>
      </c>
      <c r="L39" s="696">
        <v>7701.3888745900003</v>
      </c>
      <c r="M39" s="696">
        <v>7747.0387501300002</v>
      </c>
      <c r="N39" s="696">
        <v>11252.930895159998</v>
      </c>
      <c r="O39" s="696">
        <v>15827.077378430004</v>
      </c>
      <c r="P39" s="696">
        <v>13990.56136568</v>
      </c>
      <c r="Q39" s="696">
        <v>11541.558783099996</v>
      </c>
      <c r="R39" s="696">
        <v>19348.718692489998</v>
      </c>
      <c r="S39" s="696">
        <v>22082.224131430001</v>
      </c>
      <c r="T39" s="757">
        <v>23174.215663340005</v>
      </c>
      <c r="U39" s="1431" t="s">
        <v>1358</v>
      </c>
      <c r="V39" s="1430"/>
      <c r="W39" s="1145"/>
    </row>
    <row r="40" spans="2:23" s="371" customFormat="1" ht="23.1" customHeight="1" x14ac:dyDescent="0.2">
      <c r="B40" s="511" t="s">
        <v>1359</v>
      </c>
      <c r="C40" s="514">
        <v>12584.176823360001</v>
      </c>
      <c r="D40" s="514">
        <v>34949.262822140001</v>
      </c>
      <c r="E40" s="906">
        <v>50813.248034290002</v>
      </c>
      <c r="F40" s="514">
        <v>61016.411810539998</v>
      </c>
      <c r="G40" s="514">
        <v>91600.613477120001</v>
      </c>
      <c r="H40" s="514">
        <v>86837.961022909993</v>
      </c>
      <c r="I40" s="695">
        <v>8144.8562522200009</v>
      </c>
      <c r="J40" s="696">
        <v>10142.309622340004</v>
      </c>
      <c r="K40" s="696">
        <v>7878.2588406799996</v>
      </c>
      <c r="L40" s="696">
        <v>3871.4402424</v>
      </c>
      <c r="M40" s="696">
        <v>3755.8911589299987</v>
      </c>
      <c r="N40" s="696">
        <v>3658.2323156800007</v>
      </c>
      <c r="O40" s="696">
        <v>6303.599890559999</v>
      </c>
      <c r="P40" s="696">
        <v>7047.5162593900004</v>
      </c>
      <c r="Q40" s="696">
        <v>6339.2607923400001</v>
      </c>
      <c r="R40" s="696">
        <v>8009.0847413600013</v>
      </c>
      <c r="S40" s="696">
        <v>11651.441655250001</v>
      </c>
      <c r="T40" s="757">
        <v>10036.069251760002</v>
      </c>
      <c r="U40" s="1431" t="s">
        <v>1360</v>
      </c>
      <c r="V40" s="1430"/>
      <c r="W40" s="1145"/>
    </row>
    <row r="41" spans="2:23" s="371" customFormat="1" ht="23.1" customHeight="1" x14ac:dyDescent="0.2">
      <c r="B41" s="511" t="s">
        <v>1361</v>
      </c>
      <c r="C41" s="514">
        <v>75914.727220419998</v>
      </c>
      <c r="D41" s="514">
        <v>122574.99571854998</v>
      </c>
      <c r="E41" s="906">
        <v>131584.49342088</v>
      </c>
      <c r="F41" s="514">
        <v>143209.99994845001</v>
      </c>
      <c r="G41" s="514">
        <v>141716.82959176999</v>
      </c>
      <c r="H41" s="514">
        <v>244267.63127023997</v>
      </c>
      <c r="I41" s="695">
        <v>10853.791691389994</v>
      </c>
      <c r="J41" s="696">
        <v>9912.0607857600007</v>
      </c>
      <c r="K41" s="696">
        <v>10251.004291159996</v>
      </c>
      <c r="L41" s="696">
        <v>14071.657980900005</v>
      </c>
      <c r="M41" s="696">
        <v>10981.332478100001</v>
      </c>
      <c r="N41" s="696">
        <v>22541.580691120002</v>
      </c>
      <c r="O41" s="696">
        <v>31618.748164129993</v>
      </c>
      <c r="P41" s="696">
        <v>27345.254598379997</v>
      </c>
      <c r="Q41" s="696">
        <v>21862.824477019993</v>
      </c>
      <c r="R41" s="696">
        <v>27320.306872690006</v>
      </c>
      <c r="S41" s="696">
        <v>32692.827121109978</v>
      </c>
      <c r="T41" s="757">
        <v>24816.242118479997</v>
      </c>
      <c r="U41" s="1431" t="s">
        <v>1362</v>
      </c>
      <c r="V41" s="1430"/>
      <c r="W41" s="1145"/>
    </row>
    <row r="42" spans="2:23" s="371" customFormat="1" ht="23.1" customHeight="1" x14ac:dyDescent="0.2">
      <c r="B42" s="511" t="s">
        <v>1363</v>
      </c>
      <c r="C42" s="514">
        <v>23350.882320740002</v>
      </c>
      <c r="D42" s="514">
        <v>63849.069201959996</v>
      </c>
      <c r="E42" s="906">
        <v>172242.15700000001</v>
      </c>
      <c r="F42" s="514">
        <v>119509.1088448323</v>
      </c>
      <c r="G42" s="514">
        <v>135666.62270046002</v>
      </c>
      <c r="H42" s="514">
        <v>193740.74815599999</v>
      </c>
      <c r="I42" s="695">
        <v>8195.2117028100001</v>
      </c>
      <c r="J42" s="696">
        <v>8069.7663388299998</v>
      </c>
      <c r="K42" s="696">
        <v>0</v>
      </c>
      <c r="L42" s="696">
        <v>0</v>
      </c>
      <c r="M42" s="696">
        <v>0</v>
      </c>
      <c r="N42" s="696">
        <v>29890.768702360001</v>
      </c>
      <c r="O42" s="696">
        <v>0</v>
      </c>
      <c r="P42" s="696">
        <v>23966.494345999999</v>
      </c>
      <c r="Q42" s="696">
        <v>22430.078755999999</v>
      </c>
      <c r="R42" s="696">
        <v>19981.663722000001</v>
      </c>
      <c r="S42" s="696">
        <v>31342.623112000001</v>
      </c>
      <c r="T42" s="757">
        <v>49864.141475999997</v>
      </c>
      <c r="U42" s="1431" t="s">
        <v>1364</v>
      </c>
      <c r="V42" s="1430"/>
      <c r="W42" s="1145"/>
    </row>
    <row r="43" spans="2:23" s="371" customFormat="1" ht="23.1" customHeight="1" x14ac:dyDescent="0.2">
      <c r="B43" s="511" t="s">
        <v>1365</v>
      </c>
      <c r="C43" s="514">
        <v>26521.505739379998</v>
      </c>
      <c r="D43" s="514">
        <v>39249.363040310003</v>
      </c>
      <c r="E43" s="906">
        <v>47471.977998380004</v>
      </c>
      <c r="F43" s="514">
        <v>51527.216540350004</v>
      </c>
      <c r="G43" s="514">
        <v>57998.157670119996</v>
      </c>
      <c r="H43" s="514">
        <v>93798.315450640002</v>
      </c>
      <c r="I43" s="695">
        <v>3543.2578378900007</v>
      </c>
      <c r="J43" s="696">
        <v>4431.6526990399998</v>
      </c>
      <c r="K43" s="696">
        <v>6255.0645542699995</v>
      </c>
      <c r="L43" s="696">
        <v>4454.7424312699995</v>
      </c>
      <c r="M43" s="696">
        <v>7693.9096374499986</v>
      </c>
      <c r="N43" s="696">
        <v>10835.113965480003</v>
      </c>
      <c r="O43" s="696">
        <v>14313.965439540003</v>
      </c>
      <c r="P43" s="696">
        <v>7211.4477865299996</v>
      </c>
      <c r="Q43" s="696">
        <v>8102.5965464900009</v>
      </c>
      <c r="R43" s="696">
        <v>9984.3786538100012</v>
      </c>
      <c r="S43" s="696">
        <v>6944.8346144999996</v>
      </c>
      <c r="T43" s="757">
        <v>10027.351284370001</v>
      </c>
      <c r="U43" s="1431" t="s">
        <v>1366</v>
      </c>
      <c r="V43" s="1430"/>
      <c r="W43" s="1145"/>
    </row>
    <row r="44" spans="2:23" s="371" customFormat="1" ht="23.1" customHeight="1" x14ac:dyDescent="0.2">
      <c r="B44" s="511" t="s">
        <v>1367</v>
      </c>
      <c r="C44" s="514">
        <v>59498.382721089998</v>
      </c>
      <c r="D44" s="514">
        <v>81108.137831529995</v>
      </c>
      <c r="E44" s="906">
        <v>99495.802480530008</v>
      </c>
      <c r="F44" s="514">
        <v>84483.702580140016</v>
      </c>
      <c r="G44" s="514">
        <v>87423.471413840001</v>
      </c>
      <c r="H44" s="514">
        <v>172986.16882000995</v>
      </c>
      <c r="I44" s="695">
        <v>13004.386950350001</v>
      </c>
      <c r="J44" s="696">
        <v>9328.4609791599996</v>
      </c>
      <c r="K44" s="696">
        <v>18568.052835710001</v>
      </c>
      <c r="L44" s="696">
        <v>5794.2192633199993</v>
      </c>
      <c r="M44" s="696">
        <v>8619.9967684999992</v>
      </c>
      <c r="N44" s="696">
        <v>26348.877967619999</v>
      </c>
      <c r="O44" s="696">
        <v>2748.2031140700001</v>
      </c>
      <c r="P44" s="696">
        <v>8253.0217967799999</v>
      </c>
      <c r="Q44" s="696">
        <v>5496.8374999999996</v>
      </c>
      <c r="R44" s="696">
        <v>40637.305656500001</v>
      </c>
      <c r="S44" s="696">
        <v>8705.4391379999997</v>
      </c>
      <c r="T44" s="757">
        <v>25481.366849999999</v>
      </c>
      <c r="U44" s="1431" t="s">
        <v>1368</v>
      </c>
      <c r="V44" s="1430"/>
      <c r="W44" s="1145"/>
    </row>
    <row r="45" spans="2:23" s="371" customFormat="1" ht="23.1" customHeight="1" x14ac:dyDescent="0.2">
      <c r="B45" s="511" t="s">
        <v>1369</v>
      </c>
      <c r="C45" s="514">
        <v>12600.157377539999</v>
      </c>
      <c r="D45" s="514">
        <v>20514.851438930003</v>
      </c>
      <c r="E45" s="906">
        <v>23077.594639750001</v>
      </c>
      <c r="F45" s="514">
        <v>40426.636097660004</v>
      </c>
      <c r="G45" s="514">
        <v>41425.614204130005</v>
      </c>
      <c r="H45" s="514">
        <v>60238.194059410002</v>
      </c>
      <c r="I45" s="695">
        <v>2265.9659422700001</v>
      </c>
      <c r="J45" s="696">
        <v>3844.2605621099997</v>
      </c>
      <c r="K45" s="696">
        <v>4397.5979102099991</v>
      </c>
      <c r="L45" s="696">
        <v>1010.36529785</v>
      </c>
      <c r="M45" s="696">
        <v>6100.4531601400004</v>
      </c>
      <c r="N45" s="696">
        <v>6105.5999328900007</v>
      </c>
      <c r="O45" s="696">
        <v>7974.7156055399983</v>
      </c>
      <c r="P45" s="696">
        <v>2773.9859607099997</v>
      </c>
      <c r="Q45" s="696">
        <v>8645.3228027500008</v>
      </c>
      <c r="R45" s="696">
        <v>3973.5576290100012</v>
      </c>
      <c r="S45" s="696">
        <v>7771.5397519899998</v>
      </c>
      <c r="T45" s="757">
        <v>5374.82950394</v>
      </c>
      <c r="U45" s="1431" t="s">
        <v>1370</v>
      </c>
      <c r="V45" s="1430"/>
      <c r="W45" s="1145"/>
    </row>
    <row r="46" spans="2:23" s="371" customFormat="1" ht="23.1" customHeight="1" x14ac:dyDescent="0.2">
      <c r="B46" s="511" t="s">
        <v>1371</v>
      </c>
      <c r="C46" s="514">
        <v>25639.25341343</v>
      </c>
      <c r="D46" s="514">
        <v>22241.191808009997</v>
      </c>
      <c r="E46" s="906">
        <v>20377.858083309999</v>
      </c>
      <c r="F46" s="514">
        <v>22698.658791829999</v>
      </c>
      <c r="G46" s="514">
        <v>24999.441637669996</v>
      </c>
      <c r="H46" s="514">
        <v>37636.719395989996</v>
      </c>
      <c r="I46" s="695">
        <v>3761.0235812100004</v>
      </c>
      <c r="J46" s="696">
        <v>3127.9544760799999</v>
      </c>
      <c r="K46" s="696">
        <v>2391.07959742</v>
      </c>
      <c r="L46" s="696">
        <v>2333.2990733000001</v>
      </c>
      <c r="M46" s="696">
        <v>3938.9966916599997</v>
      </c>
      <c r="N46" s="696">
        <v>1524.3316400199999</v>
      </c>
      <c r="O46" s="696">
        <v>1525.7469445199999</v>
      </c>
      <c r="P46" s="696">
        <v>598.98962560000007</v>
      </c>
      <c r="Q46" s="696">
        <v>1396.3242730999998</v>
      </c>
      <c r="R46" s="696">
        <v>2353.4109216799998</v>
      </c>
      <c r="S46" s="696">
        <v>7146.7747478000001</v>
      </c>
      <c r="T46" s="757">
        <v>7538.7878236000006</v>
      </c>
      <c r="U46" s="1431" t="s">
        <v>1372</v>
      </c>
      <c r="V46" s="1430"/>
      <c r="W46" s="1145"/>
    </row>
    <row r="47" spans="2:23" s="371" customFormat="1" ht="23.1" customHeight="1" x14ac:dyDescent="0.2">
      <c r="B47" s="511" t="s">
        <v>1373</v>
      </c>
      <c r="C47" s="514">
        <v>32674.35605722</v>
      </c>
      <c r="D47" s="514">
        <v>37776.48794064</v>
      </c>
      <c r="E47" s="906">
        <v>41692.94246215</v>
      </c>
      <c r="F47" s="514">
        <v>42793.473918349999</v>
      </c>
      <c r="G47" s="514">
        <v>41725.21879585</v>
      </c>
      <c r="H47" s="514">
        <v>79936.834131930009</v>
      </c>
      <c r="I47" s="695">
        <v>3267.5353904399999</v>
      </c>
      <c r="J47" s="696">
        <v>1999.3342490000002</v>
      </c>
      <c r="K47" s="696">
        <v>5649.4425607499998</v>
      </c>
      <c r="L47" s="696">
        <v>5834.5732833699994</v>
      </c>
      <c r="M47" s="696">
        <v>3898.55323142</v>
      </c>
      <c r="N47" s="696">
        <v>12187.34773564</v>
      </c>
      <c r="O47" s="696">
        <v>15906.46279688</v>
      </c>
      <c r="P47" s="696">
        <v>5388.8676251600009</v>
      </c>
      <c r="Q47" s="696">
        <v>7370.9634978500007</v>
      </c>
      <c r="R47" s="696">
        <v>5925.0731270799997</v>
      </c>
      <c r="S47" s="696">
        <v>5948.8418191199999</v>
      </c>
      <c r="T47" s="757">
        <v>6559.8388152200005</v>
      </c>
      <c r="U47" s="1431" t="s">
        <v>1374</v>
      </c>
      <c r="V47" s="1430"/>
      <c r="W47" s="1145"/>
    </row>
    <row r="48" spans="2:23" s="1372" customFormat="1" ht="9" customHeight="1" x14ac:dyDescent="0.2">
      <c r="B48" s="510"/>
      <c r="C48" s="514"/>
      <c r="D48" s="514"/>
      <c r="E48" s="906"/>
      <c r="F48" s="906"/>
      <c r="G48" s="514"/>
      <c r="H48" s="514"/>
      <c r="I48" s="1382"/>
      <c r="J48" s="1383"/>
      <c r="K48" s="1383"/>
      <c r="L48" s="1383"/>
      <c r="M48" s="1383"/>
      <c r="N48" s="1383"/>
      <c r="O48" s="1383"/>
      <c r="P48" s="1383"/>
      <c r="Q48" s="1383"/>
      <c r="R48" s="1383"/>
      <c r="S48" s="1383"/>
      <c r="T48" s="1384"/>
      <c r="U48" s="1423"/>
      <c r="V48" s="1430"/>
      <c r="W48" s="1145"/>
    </row>
    <row r="49" spans="2:23" s="371" customFormat="1" ht="23.1" customHeight="1" x14ac:dyDescent="0.2">
      <c r="B49" s="401" t="s">
        <v>1120</v>
      </c>
      <c r="C49" s="514"/>
      <c r="D49" s="514"/>
      <c r="E49" s="906"/>
      <c r="F49" s="906"/>
      <c r="G49" s="514"/>
      <c r="H49" s="514"/>
      <c r="I49" s="695"/>
      <c r="J49" s="696"/>
      <c r="K49" s="696"/>
      <c r="L49" s="696"/>
      <c r="M49" s="696"/>
      <c r="N49" s="696"/>
      <c r="O49" s="696"/>
      <c r="P49" s="696"/>
      <c r="Q49" s="696"/>
      <c r="R49" s="696"/>
      <c r="S49" s="696"/>
      <c r="T49" s="757"/>
      <c r="U49" s="1429" t="s">
        <v>1121</v>
      </c>
      <c r="V49" s="1430"/>
      <c r="W49" s="1145"/>
    </row>
    <row r="50" spans="2:23" s="371" customFormat="1" ht="23.1" customHeight="1" x14ac:dyDescent="0.2">
      <c r="B50" s="511" t="s">
        <v>1349</v>
      </c>
      <c r="C50" s="514">
        <v>113.70461465002748</v>
      </c>
      <c r="D50" s="514">
        <v>107.79519679700002</v>
      </c>
      <c r="E50" s="906">
        <v>140.31481316915387</v>
      </c>
      <c r="F50" s="514">
        <v>176.56022580299998</v>
      </c>
      <c r="G50" s="514">
        <v>218.20215459099998</v>
      </c>
      <c r="H50" s="514">
        <v>132.95703200899999</v>
      </c>
      <c r="I50" s="695">
        <v>15.950317313999994</v>
      </c>
      <c r="J50" s="696">
        <v>12.79667178</v>
      </c>
      <c r="K50" s="696">
        <v>12.704135626999996</v>
      </c>
      <c r="L50" s="696">
        <v>8.9417022200000016</v>
      </c>
      <c r="M50" s="696">
        <v>7.5909285999999989</v>
      </c>
      <c r="N50" s="696">
        <v>12.587184929999999</v>
      </c>
      <c r="O50" s="696">
        <v>11.536921713999998</v>
      </c>
      <c r="P50" s="696">
        <v>9.7109345690000008</v>
      </c>
      <c r="Q50" s="696">
        <v>7.8648574499999997</v>
      </c>
      <c r="R50" s="696">
        <v>8.5197702999999958</v>
      </c>
      <c r="S50" s="696">
        <v>13.441269564999999</v>
      </c>
      <c r="T50" s="757">
        <v>11.312337939999999</v>
      </c>
      <c r="U50" s="1431" t="s">
        <v>1350</v>
      </c>
      <c r="V50" s="1430"/>
      <c r="W50" s="1145"/>
    </row>
    <row r="51" spans="2:23" s="371" customFormat="1" ht="23.1" customHeight="1" x14ac:dyDescent="0.2">
      <c r="B51" s="511" t="s">
        <v>1351</v>
      </c>
      <c r="C51" s="514">
        <v>329.21920042134906</v>
      </c>
      <c r="D51" s="514">
        <v>372.92825606400004</v>
      </c>
      <c r="E51" s="906">
        <v>400.09976518792001</v>
      </c>
      <c r="F51" s="514">
        <v>536.84479558400005</v>
      </c>
      <c r="G51" s="514">
        <v>509.21408404199997</v>
      </c>
      <c r="H51" s="514">
        <v>350.12201326299993</v>
      </c>
      <c r="I51" s="695">
        <v>35.582546161000003</v>
      </c>
      <c r="J51" s="696">
        <v>25.690208080000009</v>
      </c>
      <c r="K51" s="696">
        <v>27.342455996999991</v>
      </c>
      <c r="L51" s="696">
        <v>14.652080999999999</v>
      </c>
      <c r="M51" s="696">
        <v>13.475744259999997</v>
      </c>
      <c r="N51" s="696">
        <v>23.247785937999996</v>
      </c>
      <c r="O51" s="696">
        <v>44.217311562999981</v>
      </c>
      <c r="P51" s="696">
        <v>11.127653260000001</v>
      </c>
      <c r="Q51" s="696">
        <v>22.050888180000001</v>
      </c>
      <c r="R51" s="696">
        <v>39.394010989999991</v>
      </c>
      <c r="S51" s="696">
        <v>49.063746960000003</v>
      </c>
      <c r="T51" s="757">
        <v>44.27758087399998</v>
      </c>
      <c r="U51" s="1431" t="s">
        <v>1352</v>
      </c>
      <c r="V51" s="1430"/>
      <c r="W51" s="1145"/>
    </row>
    <row r="52" spans="2:23" s="371" customFormat="1" ht="23.1" customHeight="1" x14ac:dyDescent="0.2">
      <c r="B52" s="511" t="s">
        <v>1353</v>
      </c>
      <c r="C52" s="514">
        <v>1960.3313947097515</v>
      </c>
      <c r="D52" s="514">
        <v>1980.3890093389998</v>
      </c>
      <c r="E52" s="906">
        <v>1744.1481243139999</v>
      </c>
      <c r="F52" s="514">
        <v>3025.251853289531</v>
      </c>
      <c r="G52" s="514">
        <v>1980.7852522840003</v>
      </c>
      <c r="H52" s="514">
        <v>1980.4884869759999</v>
      </c>
      <c r="I52" s="695">
        <v>117.67997263299999</v>
      </c>
      <c r="J52" s="696">
        <v>90.181555250000002</v>
      </c>
      <c r="K52" s="696">
        <v>140.18316608800001</v>
      </c>
      <c r="L52" s="696">
        <v>160.19756861000002</v>
      </c>
      <c r="M52" s="696">
        <v>135.60126410000001</v>
      </c>
      <c r="N52" s="696">
        <v>369.11636719999996</v>
      </c>
      <c r="O52" s="696">
        <v>157.10037258000003</v>
      </c>
      <c r="P52" s="696">
        <v>175.61170563099998</v>
      </c>
      <c r="Q52" s="696">
        <v>164.44538076999999</v>
      </c>
      <c r="R52" s="696">
        <v>130.24484319000001</v>
      </c>
      <c r="S52" s="696">
        <v>137.72658196399999</v>
      </c>
      <c r="T52" s="757">
        <v>202.39970896</v>
      </c>
      <c r="U52" s="1431" t="s">
        <v>1354</v>
      </c>
      <c r="V52" s="1430"/>
      <c r="W52" s="1145"/>
    </row>
    <row r="53" spans="2:23" s="371" customFormat="1" ht="23.1" customHeight="1" x14ac:dyDescent="0.2">
      <c r="B53" s="511" t="s">
        <v>1355</v>
      </c>
      <c r="C53" s="514">
        <v>274.71196478182884</v>
      </c>
      <c r="D53" s="514">
        <v>291.49105075900002</v>
      </c>
      <c r="E53" s="906">
        <v>321.44009648700001</v>
      </c>
      <c r="F53" s="514">
        <v>367.18263314299998</v>
      </c>
      <c r="G53" s="514">
        <v>412.87660913500008</v>
      </c>
      <c r="H53" s="514">
        <v>335.22490799299999</v>
      </c>
      <c r="I53" s="695">
        <v>41.639394225000004</v>
      </c>
      <c r="J53" s="696">
        <v>12.886340913</v>
      </c>
      <c r="K53" s="696">
        <v>22.940974115</v>
      </c>
      <c r="L53" s="696">
        <v>18.341443963000003</v>
      </c>
      <c r="M53" s="696">
        <v>24.713398970000004</v>
      </c>
      <c r="N53" s="696">
        <v>47.751869301000013</v>
      </c>
      <c r="O53" s="696">
        <v>35.320248602999989</v>
      </c>
      <c r="P53" s="696">
        <v>29.250536675999992</v>
      </c>
      <c r="Q53" s="696">
        <v>30.079125293999994</v>
      </c>
      <c r="R53" s="696">
        <v>25.399816840000003</v>
      </c>
      <c r="S53" s="696">
        <v>19.749829762999997</v>
      </c>
      <c r="T53" s="757">
        <v>27.151929329999998</v>
      </c>
      <c r="U53" s="1431" t="s">
        <v>1356</v>
      </c>
      <c r="V53" s="1430"/>
      <c r="W53" s="1145"/>
    </row>
    <row r="54" spans="2:23" s="371" customFormat="1" ht="23.1" customHeight="1" x14ac:dyDescent="0.2">
      <c r="B54" s="511" t="s">
        <v>1357</v>
      </c>
      <c r="C54" s="514">
        <v>55.311708476</v>
      </c>
      <c r="D54" s="514">
        <v>92.079949433999985</v>
      </c>
      <c r="E54" s="906">
        <v>105.08085088599999</v>
      </c>
      <c r="F54" s="514">
        <v>113.33361511099997</v>
      </c>
      <c r="G54" s="514">
        <v>122.77017742800001</v>
      </c>
      <c r="H54" s="514">
        <v>102.24244090399999</v>
      </c>
      <c r="I54" s="695">
        <v>10.984633405</v>
      </c>
      <c r="J54" s="696">
        <v>8.9705266849999994</v>
      </c>
      <c r="K54" s="696">
        <v>6.9599137700000018</v>
      </c>
      <c r="L54" s="696">
        <v>7.99864657</v>
      </c>
      <c r="M54" s="696">
        <v>6.9989694199999999</v>
      </c>
      <c r="N54" s="696">
        <v>5.9918714199999998</v>
      </c>
      <c r="O54" s="696">
        <v>8.9905364050000003</v>
      </c>
      <c r="P54" s="696">
        <v>6.9967026700000003</v>
      </c>
      <c r="Q54" s="696">
        <v>6.4954745589999998</v>
      </c>
      <c r="R54" s="696">
        <v>10.920584695000001</v>
      </c>
      <c r="S54" s="696">
        <v>9.9403462450000006</v>
      </c>
      <c r="T54" s="757">
        <v>10.994235059999999</v>
      </c>
      <c r="U54" s="1431" t="s">
        <v>1358</v>
      </c>
      <c r="V54" s="1430"/>
      <c r="W54" s="1145"/>
    </row>
    <row r="55" spans="2:23" s="371" customFormat="1" ht="23.1" customHeight="1" x14ac:dyDescent="0.2">
      <c r="B55" s="511" t="s">
        <v>1359</v>
      </c>
      <c r="C55" s="514">
        <v>19.313290469282297</v>
      </c>
      <c r="D55" s="514">
        <v>40.168983052000002</v>
      </c>
      <c r="E55" s="906">
        <v>56.559601358422981</v>
      </c>
      <c r="F55" s="514">
        <v>61.425931859999999</v>
      </c>
      <c r="G55" s="514">
        <v>70.998708788000002</v>
      </c>
      <c r="H55" s="514">
        <v>38.354337873999995</v>
      </c>
      <c r="I55" s="695">
        <v>6.0035879100000002</v>
      </c>
      <c r="J55" s="696">
        <v>5.4523792200000001</v>
      </c>
      <c r="K55" s="696">
        <v>4.508743527</v>
      </c>
      <c r="L55" s="696">
        <v>2.3353901800000005</v>
      </c>
      <c r="M55" s="696">
        <v>2.0665981499999999</v>
      </c>
      <c r="N55" s="696">
        <v>2.4677237700000001</v>
      </c>
      <c r="O55" s="696">
        <v>3.0013105599999998</v>
      </c>
      <c r="P55" s="696">
        <v>2.2473570599999992</v>
      </c>
      <c r="Q55" s="696">
        <v>1.2109110000000001</v>
      </c>
      <c r="R55" s="696">
        <v>2.8187423200000001</v>
      </c>
      <c r="S55" s="696">
        <v>3.287995284</v>
      </c>
      <c r="T55" s="757">
        <v>2.9535988929999997</v>
      </c>
      <c r="U55" s="1431" t="s">
        <v>1360</v>
      </c>
      <c r="V55" s="1430"/>
      <c r="W55" s="1145"/>
    </row>
    <row r="56" spans="2:23" s="371" customFormat="1" ht="23.1" customHeight="1" x14ac:dyDescent="0.2">
      <c r="B56" s="511" t="s">
        <v>1361</v>
      </c>
      <c r="C56" s="514">
        <v>225.29123055093055</v>
      </c>
      <c r="D56" s="514">
        <v>225.00153249900001</v>
      </c>
      <c r="E56" s="906">
        <v>224.12827475499998</v>
      </c>
      <c r="F56" s="514">
        <v>286.23626177300008</v>
      </c>
      <c r="G56" s="514">
        <v>285.00274008600002</v>
      </c>
      <c r="H56" s="514">
        <v>220.841756721</v>
      </c>
      <c r="I56" s="695">
        <v>21.464485098999994</v>
      </c>
      <c r="J56" s="696">
        <v>14.449998269999998</v>
      </c>
      <c r="K56" s="696">
        <v>12.479070137000001</v>
      </c>
      <c r="L56" s="696">
        <v>18.656490271999999</v>
      </c>
      <c r="M56" s="696">
        <v>13.424312530000003</v>
      </c>
      <c r="N56" s="696">
        <v>21.555684925000005</v>
      </c>
      <c r="O56" s="696">
        <v>24.289832329999992</v>
      </c>
      <c r="P56" s="696">
        <v>19.390274697999995</v>
      </c>
      <c r="Q56" s="696">
        <v>15.139001864999999</v>
      </c>
      <c r="R56" s="696">
        <v>18.897918638</v>
      </c>
      <c r="S56" s="696">
        <v>23.660583788999997</v>
      </c>
      <c r="T56" s="757">
        <v>17.434104167999998</v>
      </c>
      <c r="U56" s="1431" t="s">
        <v>1362</v>
      </c>
      <c r="V56" s="1430"/>
      <c r="W56" s="1145"/>
    </row>
    <row r="57" spans="2:23" s="371" customFormat="1" ht="23.1" customHeight="1" x14ac:dyDescent="0.2">
      <c r="B57" s="511" t="s">
        <v>1363</v>
      </c>
      <c r="C57" s="514">
        <v>230.23888000000002</v>
      </c>
      <c r="D57" s="514">
        <v>503.04391000000004</v>
      </c>
      <c r="E57" s="906">
        <v>1007.4920000000001</v>
      </c>
      <c r="F57" s="514">
        <v>729.69200000000001</v>
      </c>
      <c r="G57" s="514">
        <v>930.447</v>
      </c>
      <c r="H57" s="514">
        <v>732.54300000000001</v>
      </c>
      <c r="I57" s="695">
        <v>68.129000000000005</v>
      </c>
      <c r="J57" s="696">
        <v>52.603000000000002</v>
      </c>
      <c r="K57" s="696">
        <v>0</v>
      </c>
      <c r="L57" s="696">
        <v>0</v>
      </c>
      <c r="M57" s="696">
        <v>0</v>
      </c>
      <c r="N57" s="696">
        <v>157</v>
      </c>
      <c r="O57" s="696">
        <v>0</v>
      </c>
      <c r="P57" s="696">
        <v>78.125</v>
      </c>
      <c r="Q57" s="696">
        <v>78.125</v>
      </c>
      <c r="R57" s="696">
        <v>62.5</v>
      </c>
      <c r="S57" s="696">
        <v>98.537999999999997</v>
      </c>
      <c r="T57" s="757">
        <v>137.523</v>
      </c>
      <c r="U57" s="1431" t="s">
        <v>1364</v>
      </c>
      <c r="V57" s="1430"/>
      <c r="W57" s="1145"/>
    </row>
    <row r="58" spans="2:23" s="371" customFormat="1" ht="23.1" customHeight="1" x14ac:dyDescent="0.2">
      <c r="B58" s="511" t="s">
        <v>1365</v>
      </c>
      <c r="C58" s="514">
        <v>152.52474821099997</v>
      </c>
      <c r="D58" s="514">
        <v>144.665978997</v>
      </c>
      <c r="E58" s="906">
        <v>163.09562757400002</v>
      </c>
      <c r="F58" s="514">
        <v>199.570249542</v>
      </c>
      <c r="G58" s="514">
        <v>243.11482062800002</v>
      </c>
      <c r="H58" s="514">
        <v>183.08384154600003</v>
      </c>
      <c r="I58" s="695">
        <v>17.076550900000001</v>
      </c>
      <c r="J58" s="696">
        <v>13.815918426</v>
      </c>
      <c r="K58" s="696">
        <v>15.379789236000001</v>
      </c>
      <c r="L58" s="696">
        <v>13.046261115000004</v>
      </c>
      <c r="M58" s="696">
        <v>21.055474760000003</v>
      </c>
      <c r="N58" s="696">
        <v>19.96740539</v>
      </c>
      <c r="O58" s="696">
        <v>21.170814880000002</v>
      </c>
      <c r="P58" s="696">
        <v>11.82685963</v>
      </c>
      <c r="Q58" s="696">
        <v>9.7862307100000017</v>
      </c>
      <c r="R58" s="696">
        <v>13.501231109999997</v>
      </c>
      <c r="S58" s="696">
        <v>10.440456116</v>
      </c>
      <c r="T58" s="757">
        <v>16.016849272999998</v>
      </c>
      <c r="U58" s="1431" t="s">
        <v>1366</v>
      </c>
      <c r="V58" s="1430"/>
      <c r="W58" s="1145"/>
    </row>
    <row r="59" spans="2:23" s="371" customFormat="1" ht="23.1" customHeight="1" x14ac:dyDescent="0.2">
      <c r="B59" s="511" t="s">
        <v>1367</v>
      </c>
      <c r="C59" s="514">
        <v>470.30917165400001</v>
      </c>
      <c r="D59" s="514">
        <v>352.77121999999991</v>
      </c>
      <c r="E59" s="906">
        <v>340.44323500000002</v>
      </c>
      <c r="F59" s="514">
        <v>409.21654200000006</v>
      </c>
      <c r="G59" s="514">
        <v>449.19789000000003</v>
      </c>
      <c r="H59" s="514">
        <v>472.71206799999999</v>
      </c>
      <c r="I59" s="695">
        <v>71.934929999999994</v>
      </c>
      <c r="J59" s="696">
        <v>33.414639999999999</v>
      </c>
      <c r="K59" s="696">
        <v>70.374839999999992</v>
      </c>
      <c r="L59" s="696">
        <v>16.887700000000002</v>
      </c>
      <c r="M59" s="696">
        <v>25.533249999999999</v>
      </c>
      <c r="N59" s="696">
        <v>63.296550000000003</v>
      </c>
      <c r="O59" s="696">
        <v>4.0540279999999997</v>
      </c>
      <c r="P59" s="696">
        <v>13.425709999999999</v>
      </c>
      <c r="Q59" s="696">
        <v>8.75</v>
      </c>
      <c r="R59" s="696">
        <v>109.03254</v>
      </c>
      <c r="S59" s="696">
        <v>14.51726</v>
      </c>
      <c r="T59" s="757">
        <v>41.49062</v>
      </c>
      <c r="U59" s="1431" t="s">
        <v>1368</v>
      </c>
      <c r="V59" s="1430"/>
      <c r="W59" s="1145"/>
    </row>
    <row r="60" spans="2:23" s="371" customFormat="1" ht="23.1" customHeight="1" x14ac:dyDescent="0.2">
      <c r="B60" s="511" t="s">
        <v>1369</v>
      </c>
      <c r="C60" s="514">
        <v>134.25594705000003</v>
      </c>
      <c r="D60" s="514">
        <v>124.3564088</v>
      </c>
      <c r="E60" s="906">
        <v>128.59214179099999</v>
      </c>
      <c r="F60" s="514">
        <v>252.11732833000002</v>
      </c>
      <c r="G60" s="514">
        <v>255.22945771799999</v>
      </c>
      <c r="H60" s="514">
        <v>187.305284258</v>
      </c>
      <c r="I60" s="695">
        <v>16.17414217</v>
      </c>
      <c r="J60" s="696">
        <v>22.008353200000002</v>
      </c>
      <c r="K60" s="696">
        <v>15.305228</v>
      </c>
      <c r="L60" s="696">
        <v>3.1537195599999999</v>
      </c>
      <c r="M60" s="696">
        <v>24.80142687</v>
      </c>
      <c r="N60" s="696">
        <v>21.08913051</v>
      </c>
      <c r="O60" s="696">
        <v>18.982003627999998</v>
      </c>
      <c r="P60" s="696">
        <v>5.2745670000000002</v>
      </c>
      <c r="Q60" s="696">
        <v>21.795140689999997</v>
      </c>
      <c r="R60" s="696">
        <v>6.9683779999999995</v>
      </c>
      <c r="S60" s="696">
        <v>20.640204329999996</v>
      </c>
      <c r="T60" s="757">
        <v>11.112990300000002</v>
      </c>
      <c r="U60" s="1431" t="s">
        <v>1370</v>
      </c>
      <c r="V60" s="1430"/>
      <c r="W60" s="1145"/>
    </row>
    <row r="61" spans="2:23" s="371" customFormat="1" ht="23.1" customHeight="1" x14ac:dyDescent="0.2">
      <c r="B61" s="511" t="s">
        <v>1371</v>
      </c>
      <c r="C61" s="514">
        <v>217.53113123000003</v>
      </c>
      <c r="D61" s="514">
        <v>89.043188420000007</v>
      </c>
      <c r="E61" s="906">
        <v>70.163092919999997</v>
      </c>
      <c r="F61" s="514">
        <v>86.194277280000009</v>
      </c>
      <c r="G61" s="514">
        <v>94.877674680000013</v>
      </c>
      <c r="H61" s="514">
        <v>71.140448280000001</v>
      </c>
      <c r="I61" s="695">
        <v>14.377556</v>
      </c>
      <c r="J61" s="696">
        <v>8.6148749999999996</v>
      </c>
      <c r="K61" s="696">
        <v>5.7632560799999997</v>
      </c>
      <c r="L61" s="696">
        <v>5.2342650000000006</v>
      </c>
      <c r="M61" s="696">
        <v>8.2518580000000004</v>
      </c>
      <c r="N61" s="696">
        <v>2.3592209999999998</v>
      </c>
      <c r="O61" s="696">
        <v>1.2895760000000001</v>
      </c>
      <c r="P61" s="696">
        <v>0.45206599999999997</v>
      </c>
      <c r="Q61" s="696">
        <v>1.406323</v>
      </c>
      <c r="R61" s="696">
        <v>2.8166889999999998</v>
      </c>
      <c r="S61" s="696">
        <v>9.8965599999999991</v>
      </c>
      <c r="T61" s="757">
        <v>10.6782032</v>
      </c>
      <c r="U61" s="1431" t="s">
        <v>1372</v>
      </c>
      <c r="V61" s="1430"/>
      <c r="W61" s="1145"/>
    </row>
    <row r="62" spans="2:23" s="371" customFormat="1" ht="23.1" customHeight="1" x14ac:dyDescent="0.2">
      <c r="B62" s="511" t="s">
        <v>1373</v>
      </c>
      <c r="C62" s="514">
        <v>42.127480012999996</v>
      </c>
      <c r="D62" s="514">
        <v>30.695188979999998</v>
      </c>
      <c r="E62" s="906">
        <v>33.743070840000001</v>
      </c>
      <c r="F62" s="514">
        <v>42.902406335000009</v>
      </c>
      <c r="G62" s="514">
        <v>39.300537769999991</v>
      </c>
      <c r="H62" s="514">
        <v>30.16460378</v>
      </c>
      <c r="I62" s="695">
        <v>2.6746379999999998</v>
      </c>
      <c r="J62" s="696">
        <v>2.2219542799999998</v>
      </c>
      <c r="K62" s="696">
        <v>2.3919714000000001</v>
      </c>
      <c r="L62" s="696">
        <v>2.8901671000000002</v>
      </c>
      <c r="M62" s="696">
        <v>1.9074757999999996</v>
      </c>
      <c r="N62" s="696">
        <v>4.5992968000000003</v>
      </c>
      <c r="O62" s="696">
        <v>3.7924598</v>
      </c>
      <c r="P62" s="696">
        <v>1.3845608</v>
      </c>
      <c r="Q62" s="696">
        <v>2.0979075999999997</v>
      </c>
      <c r="R62" s="696">
        <v>1.8225912000000002</v>
      </c>
      <c r="S62" s="696">
        <v>2.3977545</v>
      </c>
      <c r="T62" s="757">
        <v>1.9838264999999999</v>
      </c>
      <c r="U62" s="1431" t="s">
        <v>1374</v>
      </c>
      <c r="V62" s="1430"/>
      <c r="W62" s="1145"/>
    </row>
    <row r="63" spans="2:23" s="1441" customFormat="1" ht="9" customHeight="1" thickBot="1" x14ac:dyDescent="0.25">
      <c r="B63" s="1434"/>
      <c r="C63" s="1435"/>
      <c r="D63" s="1435"/>
      <c r="E63" s="1436"/>
      <c r="F63" s="1436"/>
      <c r="G63" s="1435"/>
      <c r="H63" s="1435"/>
      <c r="I63" s="1437"/>
      <c r="J63" s="1438"/>
      <c r="K63" s="1438"/>
      <c r="L63" s="1438"/>
      <c r="M63" s="1438"/>
      <c r="N63" s="1438"/>
      <c r="O63" s="1438"/>
      <c r="P63" s="1438"/>
      <c r="Q63" s="1438"/>
      <c r="R63" s="1438"/>
      <c r="S63" s="1438"/>
      <c r="T63" s="1439"/>
      <c r="U63" s="1440"/>
      <c r="W63" s="1153"/>
    </row>
    <row r="64" spans="2:23" ht="9" customHeight="1" thickTop="1" x14ac:dyDescent="0.35"/>
    <row r="65" spans="2:21" s="197" customFormat="1" ht="22.5" x14ac:dyDescent="0.5">
      <c r="B65" s="197" t="s">
        <v>1146</v>
      </c>
      <c r="U65" s="197" t="s">
        <v>1147</v>
      </c>
    </row>
    <row r="66" spans="2:21" ht="18.75" customHeight="1" x14ac:dyDescent="0.5">
      <c r="B66" s="1413"/>
      <c r="C66" s="11"/>
      <c r="D66" s="11"/>
      <c r="E66" s="11"/>
      <c r="F66" s="11"/>
      <c r="G66" s="11"/>
      <c r="H66" s="11"/>
      <c r="I66" s="11"/>
      <c r="J66" s="11"/>
      <c r="K66" s="11"/>
      <c r="L66" s="11"/>
      <c r="M66" s="11"/>
      <c r="N66" s="11"/>
      <c r="O66" s="11"/>
      <c r="P66" s="11"/>
      <c r="Q66" s="11"/>
      <c r="R66" s="11"/>
      <c r="S66" s="11"/>
      <c r="T66" s="11"/>
      <c r="U66" s="38"/>
    </row>
  </sheetData>
  <mergeCells count="12">
    <mergeCell ref="L9:T9"/>
    <mergeCell ref="U9:U11"/>
    <mergeCell ref="B4:K4"/>
    <mergeCell ref="L4:U4"/>
    <mergeCell ref="B9:B11"/>
    <mergeCell ref="C9:C11"/>
    <mergeCell ref="D9:D11"/>
    <mergeCell ref="E9:E11"/>
    <mergeCell ref="F9:F11"/>
    <mergeCell ref="G9:G11"/>
    <mergeCell ref="H9:H11"/>
    <mergeCell ref="I9:K9"/>
  </mergeCells>
  <printOptions horizontalCentered="1"/>
  <pageMargins left="0.196850393700787" right="0.196850393700787" top="0.39370078740157499" bottom="0.39370078740157499" header="0.511811023622047" footer="0.511811023622047"/>
  <pageSetup paperSize="9" scale="50" orientation="portrait" r:id="rId1"/>
  <headerFooter alignWithMargins="0">
    <oddFooter>&amp;C&amp;"Times New Roman,Regular"&amp;20- &amp;P+49 -</oddFooter>
  </headerFooter>
  <colBreaks count="1" manualBreakCount="1">
    <brk id="11" max="74"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6:A15"/>
  <sheetViews>
    <sheetView rightToLeft="1" zoomScale="50" zoomScaleNormal="50" workbookViewId="0"/>
  </sheetViews>
  <sheetFormatPr defaultRowHeight="20.100000000000001" customHeight="1" x14ac:dyDescent="0.85"/>
  <cols>
    <col min="1" max="1" width="90.42578125" style="1113" customWidth="1"/>
    <col min="2" max="16384" width="9.140625" style="30"/>
  </cols>
  <sheetData>
    <row r="6" spans="1:1" ht="19.5" customHeight="1" x14ac:dyDescent="0.85"/>
    <row r="8" spans="1:1" ht="36.75" x14ac:dyDescent="0.85">
      <c r="A8" s="1113" t="s">
        <v>1375</v>
      </c>
    </row>
    <row r="9" spans="1:1" ht="18.75" customHeight="1" x14ac:dyDescent="0.85"/>
    <row r="10" spans="1:1" ht="53.25" x14ac:dyDescent="1.1499999999999999">
      <c r="A10" s="1114" t="s">
        <v>1376</v>
      </c>
    </row>
    <row r="11" spans="1:1" ht="36.75" x14ac:dyDescent="0.85"/>
    <row r="12" spans="1:1" ht="36.75" x14ac:dyDescent="0.85"/>
    <row r="13" spans="1:1" ht="36.75" x14ac:dyDescent="0.85">
      <c r="A13" s="1113" t="s">
        <v>1377</v>
      </c>
    </row>
    <row r="14" spans="1:1" ht="18.75" customHeight="1" x14ac:dyDescent="0.85"/>
    <row r="15" spans="1:1" ht="48" x14ac:dyDescent="1.05">
      <c r="A15" s="1115" t="s">
        <v>1378</v>
      </c>
    </row>
  </sheetData>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88"/>
  <sheetViews>
    <sheetView rightToLeft="1" view="pageBreakPreview" zoomScale="50" zoomScaleNormal="55" zoomScaleSheetLayoutView="50" workbookViewId="0"/>
  </sheetViews>
  <sheetFormatPr defaultRowHeight="15" x14ac:dyDescent="0.35"/>
  <cols>
    <col min="1" max="1" width="5" style="39" customWidth="1"/>
    <col min="2" max="2" width="59" style="39" customWidth="1"/>
    <col min="3" max="8" width="15.85546875" style="39" customWidth="1"/>
    <col min="9" max="9" width="65" style="39" customWidth="1"/>
    <col min="10" max="11" width="13.85546875" style="39" bestFit="1" customWidth="1"/>
    <col min="12" max="12" width="13.28515625" style="39" customWidth="1"/>
    <col min="13" max="13" width="18.140625" style="39" bestFit="1" customWidth="1"/>
    <col min="14" max="14" width="17.5703125" style="39" bestFit="1" customWidth="1"/>
    <col min="15" max="16" width="18.140625" style="39" bestFit="1" customWidth="1"/>
    <col min="17" max="16384" width="9.140625" style="39"/>
  </cols>
  <sheetData>
    <row r="1" spans="2:23" s="42" customFormat="1" ht="19.5" customHeight="1" x14ac:dyDescent="0.65">
      <c r="C1" s="43"/>
      <c r="D1" s="43"/>
      <c r="E1" s="43"/>
      <c r="F1" s="43"/>
      <c r="G1" s="43"/>
      <c r="H1" s="43"/>
      <c r="I1" s="43"/>
      <c r="J1" s="43"/>
      <c r="K1" s="43"/>
      <c r="L1" s="43"/>
      <c r="M1" s="43"/>
      <c r="N1" s="43"/>
      <c r="O1" s="43"/>
      <c r="P1" s="43"/>
      <c r="Q1" s="43"/>
      <c r="R1" s="43"/>
      <c r="S1" s="43"/>
      <c r="T1" s="43"/>
      <c r="U1" s="43"/>
      <c r="V1" s="43"/>
      <c r="W1" s="43"/>
    </row>
    <row r="2" spans="2:23" s="42" customFormat="1" ht="19.5" customHeight="1" x14ac:dyDescent="0.65">
      <c r="B2" s="43"/>
      <c r="C2" s="43"/>
      <c r="D2" s="43"/>
      <c r="E2" s="43"/>
      <c r="F2" s="43"/>
      <c r="G2" s="43"/>
      <c r="H2" s="43"/>
      <c r="I2" s="43"/>
      <c r="J2" s="43"/>
      <c r="K2" s="43"/>
      <c r="L2" s="43"/>
      <c r="M2" s="43"/>
      <c r="N2" s="43"/>
      <c r="O2" s="43"/>
      <c r="P2" s="43"/>
      <c r="Q2" s="43"/>
      <c r="R2" s="43"/>
      <c r="S2" s="43"/>
      <c r="T2" s="43"/>
      <c r="U2" s="43"/>
      <c r="V2" s="43"/>
    </row>
    <row r="3" spans="2:23" ht="38.1" customHeight="1" x14ac:dyDescent="0.85">
      <c r="B3" s="1639" t="s">
        <v>1815</v>
      </c>
      <c r="C3" s="1830"/>
      <c r="D3" s="1830"/>
      <c r="E3" s="1830"/>
      <c r="F3" s="1830"/>
      <c r="G3" s="1830"/>
      <c r="H3" s="1830"/>
      <c r="I3" s="1830"/>
    </row>
    <row r="4" spans="2:23" ht="18.75" customHeight="1" x14ac:dyDescent="0.85">
      <c r="B4" s="1253"/>
      <c r="C4" s="1254"/>
      <c r="D4" s="1254"/>
      <c r="E4" s="1254"/>
      <c r="F4" s="1254"/>
      <c r="G4" s="1254"/>
      <c r="H4" s="1254"/>
      <c r="I4" s="1254"/>
    </row>
    <row r="5" spans="2:23" ht="38.1" customHeight="1" x14ac:dyDescent="0.85">
      <c r="B5" s="1639" t="s">
        <v>1816</v>
      </c>
      <c r="C5" s="1639"/>
      <c r="D5" s="1639"/>
      <c r="E5" s="1639"/>
      <c r="F5" s="1639"/>
      <c r="G5" s="1639"/>
      <c r="H5" s="1639"/>
      <c r="I5" s="1639"/>
    </row>
    <row r="6" spans="2:23" s="5" customFormat="1" ht="19.5" customHeight="1" x14ac:dyDescent="0.65">
      <c r="B6" s="2"/>
      <c r="C6" s="2"/>
      <c r="D6" s="2"/>
      <c r="E6" s="2"/>
      <c r="F6" s="2"/>
      <c r="G6" s="2"/>
      <c r="H6" s="2"/>
      <c r="I6" s="2"/>
      <c r="J6" s="20"/>
      <c r="K6" s="20"/>
      <c r="L6" s="20"/>
      <c r="M6" s="20"/>
      <c r="N6" s="20"/>
      <c r="O6" s="20"/>
      <c r="P6" s="20"/>
      <c r="Q6" s="2"/>
      <c r="R6" s="20"/>
      <c r="S6" s="20"/>
      <c r="T6" s="20"/>
      <c r="U6" s="20"/>
    </row>
    <row r="7" spans="2:23" s="1445" customFormat="1" ht="20.100000000000001" customHeight="1" x14ac:dyDescent="0.2">
      <c r="B7" s="1442" t="s">
        <v>1379</v>
      </c>
      <c r="C7" s="1443"/>
      <c r="D7" s="1443"/>
      <c r="E7" s="1443"/>
      <c r="F7" s="1443"/>
      <c r="G7" s="1443"/>
      <c r="H7" s="1443"/>
      <c r="I7" s="1444" t="s">
        <v>762</v>
      </c>
    </row>
    <row r="8" spans="2:23" ht="16.5" customHeight="1" thickBot="1" x14ac:dyDescent="0.7">
      <c r="B8" s="1275"/>
      <c r="C8" s="1446"/>
      <c r="D8" s="1446"/>
      <c r="E8" s="1446"/>
      <c r="F8" s="1447"/>
      <c r="G8" s="1447"/>
      <c r="H8" s="1447"/>
      <c r="I8" s="1255"/>
      <c r="J8" s="20"/>
      <c r="K8" s="20"/>
      <c r="L8" s="20"/>
      <c r="M8" s="20"/>
      <c r="N8" s="20"/>
      <c r="O8" s="20"/>
      <c r="P8" s="20"/>
      <c r="R8" s="20"/>
      <c r="S8" s="20"/>
      <c r="T8" s="20"/>
      <c r="U8" s="20"/>
    </row>
    <row r="9" spans="2:23" s="372" customFormat="1" ht="24.95" customHeight="1" thickTop="1" x14ac:dyDescent="0.7">
      <c r="B9" s="1845" t="s">
        <v>212</v>
      </c>
      <c r="C9" s="1824">
        <v>2015</v>
      </c>
      <c r="D9" s="1824">
        <v>2016</v>
      </c>
      <c r="E9" s="1824">
        <v>2017</v>
      </c>
      <c r="F9" s="1824">
        <v>2018</v>
      </c>
      <c r="G9" s="1824">
        <v>2019</v>
      </c>
      <c r="H9" s="1824" t="s">
        <v>1770</v>
      </c>
      <c r="I9" s="1848" t="s">
        <v>211</v>
      </c>
    </row>
    <row r="10" spans="2:23" s="372" customFormat="1" ht="24.95" customHeight="1" x14ac:dyDescent="0.7">
      <c r="B10" s="1846"/>
      <c r="C10" s="1825"/>
      <c r="D10" s="1825"/>
      <c r="E10" s="1825"/>
      <c r="F10" s="1825"/>
      <c r="G10" s="1825"/>
      <c r="H10" s="1825"/>
      <c r="I10" s="1878"/>
    </row>
    <row r="11" spans="2:23" s="372" customFormat="1" ht="24.95" customHeight="1" x14ac:dyDescent="0.7">
      <c r="B11" s="1847"/>
      <c r="C11" s="1826"/>
      <c r="D11" s="1826"/>
      <c r="E11" s="1826"/>
      <c r="F11" s="1826"/>
      <c r="G11" s="1826"/>
      <c r="H11" s="1826"/>
      <c r="I11" s="1879"/>
    </row>
    <row r="12" spans="2:23" s="372" customFormat="1" ht="15" customHeight="1" x14ac:dyDescent="0.7">
      <c r="B12" s="1448"/>
      <c r="C12" s="1449"/>
      <c r="D12" s="1449"/>
      <c r="E12" s="1449"/>
      <c r="F12" s="1449"/>
      <c r="G12" s="1449"/>
      <c r="H12" s="1449"/>
      <c r="I12" s="1450"/>
      <c r="N12" s="1249"/>
      <c r="O12" s="1249"/>
      <c r="P12" s="1249"/>
    </row>
    <row r="13" spans="2:23" s="371" customFormat="1" ht="38.1" customHeight="1" x14ac:dyDescent="0.2">
      <c r="B13" s="1451" t="s">
        <v>1380</v>
      </c>
      <c r="C13" s="1452"/>
      <c r="D13" s="1452"/>
      <c r="E13" s="1452"/>
      <c r="F13" s="1452"/>
      <c r="G13" s="1452"/>
      <c r="H13" s="1452"/>
      <c r="I13" s="1453" t="s">
        <v>1381</v>
      </c>
      <c r="J13" s="1454"/>
      <c r="K13" s="1454"/>
      <c r="L13" s="1454"/>
      <c r="M13" s="1454"/>
      <c r="N13" s="400"/>
      <c r="O13" s="400"/>
      <c r="P13" s="400"/>
    </row>
    <row r="14" spans="2:23" s="371" customFormat="1" ht="30.75" x14ac:dyDescent="0.2">
      <c r="B14" s="1455"/>
      <c r="C14" s="1452"/>
      <c r="D14" s="1452"/>
      <c r="E14" s="1452"/>
      <c r="F14" s="1452"/>
      <c r="G14" s="1452"/>
      <c r="H14" s="1452"/>
      <c r="I14" s="1262"/>
    </row>
    <row r="15" spans="2:23" s="370" customFormat="1" ht="38.1" customHeight="1" x14ac:dyDescent="0.2">
      <c r="B15" s="1456" t="s">
        <v>1382</v>
      </c>
      <c r="C15" s="521">
        <v>8947839</v>
      </c>
      <c r="D15" s="521">
        <v>11258616</v>
      </c>
      <c r="E15" s="521">
        <v>14971234</v>
      </c>
      <c r="F15" s="521">
        <v>16997899</v>
      </c>
      <c r="G15" s="521">
        <v>21360201</v>
      </c>
      <c r="H15" s="521">
        <v>35434549</v>
      </c>
      <c r="I15" s="1264" t="s">
        <v>1383</v>
      </c>
    </row>
    <row r="16" spans="2:23" s="371" customFormat="1" ht="38.1" customHeight="1" x14ac:dyDescent="0.2">
      <c r="B16" s="1455" t="s">
        <v>1174</v>
      </c>
      <c r="C16" s="524">
        <v>4164178</v>
      </c>
      <c r="D16" s="524">
        <v>5130572</v>
      </c>
      <c r="E16" s="524">
        <v>6623095</v>
      </c>
      <c r="F16" s="524">
        <v>7417172</v>
      </c>
      <c r="G16" s="524">
        <v>9739337</v>
      </c>
      <c r="H16" s="524">
        <v>18164205</v>
      </c>
      <c r="I16" s="1262" t="s">
        <v>1175</v>
      </c>
      <c r="J16" s="370"/>
      <c r="K16" s="370"/>
      <c r="L16" s="370"/>
      <c r="M16" s="370"/>
      <c r="N16" s="370"/>
      <c r="P16" s="370"/>
    </row>
    <row r="17" spans="2:16" s="371" customFormat="1" ht="38.1" customHeight="1" x14ac:dyDescent="0.2">
      <c r="B17" s="1457" t="s">
        <v>1384</v>
      </c>
      <c r="C17" s="521">
        <v>4783661</v>
      </c>
      <c r="D17" s="521">
        <v>6128044</v>
      </c>
      <c r="E17" s="521">
        <v>8348139</v>
      </c>
      <c r="F17" s="521">
        <v>9580727</v>
      </c>
      <c r="G17" s="521">
        <v>11620864</v>
      </c>
      <c r="H17" s="521">
        <v>17270344</v>
      </c>
      <c r="I17" s="1264" t="s">
        <v>1385</v>
      </c>
      <c r="J17" s="370"/>
      <c r="K17" s="370"/>
      <c r="L17" s="370"/>
      <c r="M17" s="370"/>
      <c r="N17" s="370"/>
      <c r="P17" s="370"/>
    </row>
    <row r="18" spans="2:16" s="371" customFormat="1" ht="38.1" customHeight="1" x14ac:dyDescent="0.2">
      <c r="B18" s="1455" t="s">
        <v>1386</v>
      </c>
      <c r="C18" s="524">
        <v>200089</v>
      </c>
      <c r="D18" s="524">
        <v>244807</v>
      </c>
      <c r="E18" s="524">
        <v>329976</v>
      </c>
      <c r="F18" s="524">
        <v>383028</v>
      </c>
      <c r="G18" s="524">
        <v>457286</v>
      </c>
      <c r="H18" s="524">
        <v>751382</v>
      </c>
      <c r="I18" s="1262" t="s">
        <v>1387</v>
      </c>
      <c r="J18" s="370"/>
      <c r="K18" s="370"/>
      <c r="L18" s="370"/>
      <c r="M18" s="370"/>
      <c r="N18" s="370"/>
      <c r="P18" s="370"/>
    </row>
    <row r="19" spans="2:16" s="371" customFormat="1" ht="38.1" customHeight="1" x14ac:dyDescent="0.2">
      <c r="B19" s="1455" t="s">
        <v>1388</v>
      </c>
      <c r="C19" s="524">
        <v>4583572</v>
      </c>
      <c r="D19" s="524">
        <v>5883237</v>
      </c>
      <c r="E19" s="524">
        <v>8018163</v>
      </c>
      <c r="F19" s="524">
        <v>9197699</v>
      </c>
      <c r="G19" s="524">
        <v>11163578</v>
      </c>
      <c r="H19" s="524">
        <v>16518962</v>
      </c>
      <c r="I19" s="1262" t="s">
        <v>1389</v>
      </c>
      <c r="J19" s="370"/>
      <c r="K19" s="370"/>
      <c r="L19" s="370"/>
      <c r="M19" s="370"/>
      <c r="N19" s="370"/>
      <c r="P19" s="370"/>
    </row>
    <row r="20" spans="2:16" s="371" customFormat="1" ht="38.1" customHeight="1" x14ac:dyDescent="0.2">
      <c r="B20" s="1455" t="s">
        <v>1390</v>
      </c>
      <c r="C20" s="524">
        <v>67759</v>
      </c>
      <c r="D20" s="524">
        <v>416349</v>
      </c>
      <c r="E20" s="524">
        <v>442523</v>
      </c>
      <c r="F20" s="524">
        <v>796251</v>
      </c>
      <c r="G20" s="524">
        <v>742035</v>
      </c>
      <c r="H20" s="524">
        <v>-47906</v>
      </c>
      <c r="I20" s="1262" t="s">
        <v>1391</v>
      </c>
      <c r="J20" s="370"/>
      <c r="K20" s="370"/>
      <c r="L20" s="370"/>
      <c r="M20" s="370"/>
      <c r="N20" s="370"/>
      <c r="P20" s="370"/>
    </row>
    <row r="21" spans="2:16" s="371" customFormat="1" ht="38.1" customHeight="1" x14ac:dyDescent="0.2">
      <c r="B21" s="1455" t="s">
        <v>1392</v>
      </c>
      <c r="C21" s="524">
        <v>4715902</v>
      </c>
      <c r="D21" s="524">
        <v>5711695</v>
      </c>
      <c r="E21" s="524">
        <v>7905616</v>
      </c>
      <c r="F21" s="524">
        <v>8784476</v>
      </c>
      <c r="G21" s="524">
        <v>10878829</v>
      </c>
      <c r="H21" s="524">
        <v>17318250</v>
      </c>
      <c r="I21" s="1262" t="s">
        <v>1393</v>
      </c>
      <c r="J21" s="370"/>
      <c r="K21" s="370"/>
      <c r="L21" s="370"/>
      <c r="M21" s="370"/>
      <c r="N21" s="370"/>
      <c r="P21" s="370"/>
    </row>
    <row r="22" spans="2:16" s="370" customFormat="1" ht="38.1" customHeight="1" x14ac:dyDescent="0.2">
      <c r="B22" s="1457" t="s">
        <v>1394</v>
      </c>
      <c r="C22" s="521">
        <v>4515813</v>
      </c>
      <c r="D22" s="521">
        <v>5466888</v>
      </c>
      <c r="E22" s="521">
        <v>7575640</v>
      </c>
      <c r="F22" s="521">
        <v>8401448</v>
      </c>
      <c r="G22" s="521">
        <v>10421543</v>
      </c>
      <c r="H22" s="521">
        <v>16566868</v>
      </c>
      <c r="I22" s="1264" t="s">
        <v>1395</v>
      </c>
    </row>
    <row r="23" spans="2:16" s="371" customFormat="1" ht="35.1" customHeight="1" thickBot="1" x14ac:dyDescent="0.25">
      <c r="B23" s="1458"/>
      <c r="C23" s="1459"/>
      <c r="D23" s="1459"/>
      <c r="E23" s="1459"/>
      <c r="F23" s="1459"/>
      <c r="G23" s="1459"/>
      <c r="H23" s="1459"/>
      <c r="I23" s="1460"/>
      <c r="K23" s="370"/>
      <c r="L23" s="370"/>
      <c r="M23" s="370"/>
      <c r="N23" s="370"/>
      <c r="O23" s="370"/>
      <c r="P23" s="370"/>
    </row>
    <row r="24" spans="2:16" s="371" customFormat="1" ht="15" customHeight="1" thickTop="1" x14ac:dyDescent="0.2">
      <c r="B24" s="1455"/>
      <c r="C24" s="524"/>
      <c r="D24" s="524"/>
      <c r="E24" s="524"/>
      <c r="F24" s="524"/>
      <c r="G24" s="524"/>
      <c r="H24" s="524"/>
      <c r="I24" s="1262"/>
      <c r="K24" s="370"/>
      <c r="L24" s="370"/>
      <c r="M24" s="370"/>
      <c r="N24" s="370"/>
      <c r="O24" s="370"/>
      <c r="P24" s="370"/>
    </row>
    <row r="25" spans="2:16" s="371" customFormat="1" ht="38.1" customHeight="1" x14ac:dyDescent="0.2">
      <c r="B25" s="1451" t="s">
        <v>1396</v>
      </c>
      <c r="C25" s="1461"/>
      <c r="D25" s="1461"/>
      <c r="E25" s="1461"/>
      <c r="F25" s="1461"/>
      <c r="G25" s="1461"/>
      <c r="H25" s="1461"/>
      <c r="I25" s="1260" t="s">
        <v>1397</v>
      </c>
      <c r="J25" s="1462"/>
      <c r="K25" s="370"/>
      <c r="L25" s="370"/>
      <c r="M25" s="370"/>
      <c r="N25" s="370"/>
      <c r="O25" s="370"/>
      <c r="P25" s="370"/>
    </row>
    <row r="26" spans="2:16" s="371" customFormat="1" ht="30.75" x14ac:dyDescent="0.2">
      <c r="B26" s="1455"/>
      <c r="C26" s="1461"/>
      <c r="D26" s="1461"/>
      <c r="E26" s="1461"/>
      <c r="F26" s="1461"/>
      <c r="G26" s="1461"/>
      <c r="H26" s="1461"/>
      <c r="I26" s="1262"/>
      <c r="K26" s="370"/>
      <c r="L26" s="370"/>
      <c r="M26" s="370"/>
      <c r="N26" s="370"/>
      <c r="O26" s="370"/>
      <c r="P26" s="370"/>
    </row>
    <row r="27" spans="2:16" s="370" customFormat="1" ht="38.1" customHeight="1" x14ac:dyDescent="0.2">
      <c r="B27" s="1456" t="s">
        <v>1382</v>
      </c>
      <c r="C27" s="521">
        <v>1340510</v>
      </c>
      <c r="D27" s="521">
        <v>1280999</v>
      </c>
      <c r="E27" s="521">
        <v>1339200</v>
      </c>
      <c r="F27" s="521">
        <v>1406585</v>
      </c>
      <c r="G27" s="521">
        <v>1443437</v>
      </c>
      <c r="H27" s="521">
        <v>1440521</v>
      </c>
      <c r="I27" s="1264" t="s">
        <v>1383</v>
      </c>
    </row>
    <row r="28" spans="2:16" s="371" customFormat="1" ht="38.1" customHeight="1" x14ac:dyDescent="0.2">
      <c r="B28" s="1455" t="s">
        <v>1174</v>
      </c>
      <c r="C28" s="524">
        <v>623324</v>
      </c>
      <c r="D28" s="524">
        <v>609753</v>
      </c>
      <c r="E28" s="524">
        <v>672809</v>
      </c>
      <c r="F28" s="524">
        <v>730910</v>
      </c>
      <c r="G28" s="524">
        <v>759514</v>
      </c>
      <c r="H28" s="524">
        <v>783091</v>
      </c>
      <c r="I28" s="1262" t="s">
        <v>1175</v>
      </c>
      <c r="K28" s="370"/>
      <c r="L28" s="370"/>
      <c r="M28" s="370"/>
      <c r="N28" s="370"/>
      <c r="O28" s="370"/>
      <c r="P28" s="370"/>
    </row>
    <row r="29" spans="2:16" s="371" customFormat="1" ht="38.1" customHeight="1" x14ac:dyDescent="0.2">
      <c r="B29" s="1457" t="s">
        <v>1384</v>
      </c>
      <c r="C29" s="521">
        <v>717186</v>
      </c>
      <c r="D29" s="521">
        <v>671246</v>
      </c>
      <c r="E29" s="521">
        <v>666391</v>
      </c>
      <c r="F29" s="521">
        <v>675675</v>
      </c>
      <c r="G29" s="521">
        <v>683923</v>
      </c>
      <c r="H29" s="521">
        <v>657430</v>
      </c>
      <c r="I29" s="1264" t="s">
        <v>1385</v>
      </c>
      <c r="K29" s="370"/>
      <c r="L29" s="370"/>
      <c r="M29" s="370"/>
      <c r="N29" s="370"/>
      <c r="O29" s="370"/>
      <c r="P29" s="370"/>
    </row>
    <row r="30" spans="2:16" s="371" customFormat="1" ht="38.1" customHeight="1" x14ac:dyDescent="0.2">
      <c r="B30" s="1455" t="s">
        <v>1386</v>
      </c>
      <c r="C30" s="524">
        <v>28346</v>
      </c>
      <c r="D30" s="524">
        <v>26835</v>
      </c>
      <c r="E30" s="524">
        <v>28045</v>
      </c>
      <c r="F30" s="524">
        <v>29791</v>
      </c>
      <c r="G30" s="524">
        <v>30663</v>
      </c>
      <c r="H30" s="524">
        <v>29674</v>
      </c>
      <c r="I30" s="1262" t="s">
        <v>1387</v>
      </c>
      <c r="K30" s="370"/>
      <c r="L30" s="370"/>
      <c r="M30" s="370"/>
      <c r="N30" s="370"/>
      <c r="O30" s="370"/>
      <c r="P30" s="370"/>
    </row>
    <row r="31" spans="2:16" s="371" customFormat="1" ht="38.1" customHeight="1" x14ac:dyDescent="0.2">
      <c r="B31" s="1455" t="s">
        <v>1388</v>
      </c>
      <c r="C31" s="524">
        <v>688840</v>
      </c>
      <c r="D31" s="524">
        <v>644411</v>
      </c>
      <c r="E31" s="524">
        <v>638346</v>
      </c>
      <c r="F31" s="524">
        <v>645884</v>
      </c>
      <c r="G31" s="524">
        <v>653260</v>
      </c>
      <c r="H31" s="524">
        <v>627756</v>
      </c>
      <c r="I31" s="1262" t="s">
        <v>1389</v>
      </c>
      <c r="K31" s="370"/>
      <c r="L31" s="370"/>
      <c r="M31" s="370"/>
      <c r="N31" s="370"/>
      <c r="O31" s="370"/>
      <c r="P31" s="370"/>
    </row>
    <row r="32" spans="2:16" s="371" customFormat="1" ht="38.1" customHeight="1" x14ac:dyDescent="0.2">
      <c r="B32" s="1455" t="s">
        <v>1390</v>
      </c>
      <c r="C32" s="524">
        <v>2331</v>
      </c>
      <c r="D32" s="524">
        <v>-431</v>
      </c>
      <c r="E32" s="524">
        <v>2306</v>
      </c>
      <c r="F32" s="524">
        <v>8243</v>
      </c>
      <c r="G32" s="524">
        <v>-68159</v>
      </c>
      <c r="H32" s="524">
        <v>-91998</v>
      </c>
      <c r="I32" s="1262" t="s">
        <v>1391</v>
      </c>
      <c r="K32" s="370"/>
      <c r="L32" s="370"/>
      <c r="M32" s="370"/>
      <c r="N32" s="370"/>
      <c r="O32" s="370"/>
      <c r="P32" s="370"/>
    </row>
    <row r="33" spans="2:16" s="371" customFormat="1" ht="38.1" customHeight="1" x14ac:dyDescent="0.2">
      <c r="B33" s="1455" t="s">
        <v>1392</v>
      </c>
      <c r="C33" s="524">
        <v>714855</v>
      </c>
      <c r="D33" s="524">
        <v>671677</v>
      </c>
      <c r="E33" s="524">
        <v>664085</v>
      </c>
      <c r="F33" s="524">
        <v>667432</v>
      </c>
      <c r="G33" s="524">
        <v>752082</v>
      </c>
      <c r="H33" s="524">
        <v>749428</v>
      </c>
      <c r="I33" s="1262" t="s">
        <v>1393</v>
      </c>
      <c r="K33" s="370"/>
      <c r="L33" s="370"/>
      <c r="M33" s="370"/>
      <c r="N33" s="370"/>
      <c r="O33" s="370"/>
      <c r="P33" s="370"/>
    </row>
    <row r="34" spans="2:16" s="370" customFormat="1" ht="38.1" customHeight="1" x14ac:dyDescent="0.2">
      <c r="B34" s="1457" t="s">
        <v>1394</v>
      </c>
      <c r="C34" s="521">
        <v>686509</v>
      </c>
      <c r="D34" s="521">
        <v>644842</v>
      </c>
      <c r="E34" s="521">
        <v>636040</v>
      </c>
      <c r="F34" s="521">
        <v>637641</v>
      </c>
      <c r="G34" s="521">
        <v>721419</v>
      </c>
      <c r="H34" s="521">
        <v>719754</v>
      </c>
      <c r="I34" s="1264" t="s">
        <v>1395</v>
      </c>
    </row>
    <row r="35" spans="2:16" s="372" customFormat="1" ht="35.1" customHeight="1" thickBot="1" x14ac:dyDescent="0.75">
      <c r="B35" s="1463"/>
      <c r="C35" s="1464"/>
      <c r="D35" s="1464"/>
      <c r="E35" s="1464"/>
      <c r="F35" s="1464"/>
      <c r="G35" s="1464"/>
      <c r="H35" s="1464"/>
      <c r="I35" s="1465"/>
      <c r="L35" s="219"/>
      <c r="M35" s="219"/>
      <c r="N35" s="219"/>
      <c r="O35" s="219"/>
      <c r="P35" s="219"/>
    </row>
    <row r="36" spans="2:16" ht="9" customHeight="1" thickTop="1" x14ac:dyDescent="0.5">
      <c r="B36" s="1466"/>
      <c r="C36" s="1312"/>
      <c r="D36" s="1312"/>
      <c r="E36" s="1312"/>
      <c r="F36" s="1312"/>
      <c r="G36" s="1312"/>
      <c r="H36" s="1312"/>
      <c r="I36" s="1312"/>
      <c r="J36" s="1250"/>
      <c r="K36" s="1250"/>
      <c r="L36" s="67"/>
      <c r="M36" s="67"/>
      <c r="N36" s="67"/>
      <c r="O36" s="67"/>
      <c r="P36" s="67"/>
    </row>
    <row r="37" spans="2:16" s="380" customFormat="1" ht="18.75" customHeight="1" x14ac:dyDescent="0.5">
      <c r="B37" s="197" t="s">
        <v>1146</v>
      </c>
      <c r="C37" s="197"/>
      <c r="D37" s="197"/>
      <c r="E37" s="197"/>
      <c r="F37" s="197"/>
      <c r="G37" s="197"/>
      <c r="H37" s="197"/>
      <c r="I37" s="197" t="s">
        <v>1147</v>
      </c>
      <c r="L37" s="268"/>
      <c r="M37" s="268"/>
      <c r="N37" s="268"/>
      <c r="O37" s="268"/>
      <c r="P37" s="1467"/>
    </row>
    <row r="38" spans="2:16" s="380" customFormat="1" ht="22.5" x14ac:dyDescent="0.5">
      <c r="B38" s="387" t="s">
        <v>1771</v>
      </c>
      <c r="C38" s="1468"/>
      <c r="D38" s="1468"/>
      <c r="E38" s="1468"/>
      <c r="F38" s="1468"/>
      <c r="G38" s="1468"/>
      <c r="H38" s="1468"/>
      <c r="I38" s="1633" t="s">
        <v>1772</v>
      </c>
      <c r="L38" s="268"/>
      <c r="M38" s="268"/>
      <c r="N38" s="268"/>
      <c r="O38" s="268"/>
      <c r="P38" s="268"/>
    </row>
    <row r="39" spans="2:16" x14ac:dyDescent="0.35">
      <c r="B39" s="1312"/>
      <c r="C39" s="1312"/>
      <c r="D39" s="1312"/>
      <c r="E39" s="1312"/>
      <c r="F39" s="1312"/>
      <c r="G39" s="1312"/>
      <c r="H39" s="1312"/>
      <c r="I39" s="1312"/>
    </row>
    <row r="40" spans="2:16" x14ac:dyDescent="0.35">
      <c r="B40" s="1312"/>
      <c r="C40" s="1312"/>
      <c r="D40" s="1312"/>
      <c r="E40" s="1312"/>
      <c r="F40" s="1312"/>
      <c r="G40" s="1312"/>
      <c r="H40" s="1312"/>
      <c r="I40" s="1312"/>
    </row>
    <row r="41" spans="2:16" x14ac:dyDescent="0.35">
      <c r="B41" s="1312"/>
      <c r="C41" s="1312"/>
      <c r="D41" s="1312"/>
      <c r="E41" s="1312"/>
      <c r="F41" s="1312"/>
      <c r="G41" s="1312"/>
      <c r="H41" s="1312"/>
      <c r="I41" s="1312"/>
    </row>
    <row r="42" spans="2:16" x14ac:dyDescent="0.35">
      <c r="C42" s="1312"/>
      <c r="D42" s="1312"/>
      <c r="E42" s="1312"/>
      <c r="F42" s="1312"/>
      <c r="G42" s="1312"/>
      <c r="H42" s="1312"/>
    </row>
    <row r="43" spans="2:16" x14ac:dyDescent="0.35">
      <c r="C43" s="1312"/>
      <c r="D43" s="1312"/>
      <c r="E43" s="1312"/>
      <c r="F43" s="1312"/>
      <c r="G43" s="1312"/>
      <c r="H43" s="1312"/>
    </row>
    <row r="44" spans="2:16" x14ac:dyDescent="0.35">
      <c r="C44" s="1312"/>
      <c r="D44" s="1312"/>
      <c r="E44" s="1312"/>
      <c r="F44" s="1312"/>
      <c r="G44" s="1312"/>
      <c r="H44" s="1312"/>
    </row>
    <row r="45" spans="2:16" x14ac:dyDescent="0.35">
      <c r="C45" s="1312"/>
      <c r="D45" s="1312"/>
      <c r="E45" s="1312"/>
      <c r="F45" s="1312"/>
      <c r="G45" s="1312"/>
      <c r="H45" s="1312"/>
    </row>
    <row r="46" spans="2:16" x14ac:dyDescent="0.35">
      <c r="C46" s="1312"/>
      <c r="D46" s="1312"/>
      <c r="E46" s="1312"/>
      <c r="F46" s="1312"/>
      <c r="G46" s="1312"/>
      <c r="H46" s="1312"/>
    </row>
    <row r="47" spans="2:16" x14ac:dyDescent="0.35">
      <c r="C47" s="1312"/>
      <c r="D47" s="1312"/>
      <c r="E47" s="1312"/>
      <c r="F47" s="1312"/>
      <c r="G47" s="1312"/>
      <c r="H47" s="1312"/>
    </row>
    <row r="48" spans="2:16" x14ac:dyDescent="0.35">
      <c r="C48" s="1312"/>
      <c r="D48" s="1312"/>
      <c r="E48" s="1312"/>
      <c r="F48" s="1312"/>
      <c r="G48" s="1312"/>
      <c r="H48" s="1312"/>
    </row>
    <row r="49" spans="3:8" x14ac:dyDescent="0.35">
      <c r="C49" s="1312"/>
      <c r="D49" s="1312"/>
      <c r="E49" s="1312"/>
      <c r="F49" s="1312"/>
      <c r="G49" s="1312"/>
      <c r="H49" s="1312"/>
    </row>
    <row r="50" spans="3:8" x14ac:dyDescent="0.35">
      <c r="C50" s="1312"/>
      <c r="D50" s="1312"/>
      <c r="E50" s="1312"/>
      <c r="F50" s="1312"/>
      <c r="G50" s="1312"/>
      <c r="H50" s="1312"/>
    </row>
    <row r="51" spans="3:8" x14ac:dyDescent="0.35">
      <c r="C51" s="1312"/>
      <c r="D51" s="1312"/>
      <c r="E51" s="1312"/>
      <c r="F51" s="1312"/>
      <c r="G51" s="1312"/>
      <c r="H51" s="1312"/>
    </row>
    <row r="52" spans="3:8" x14ac:dyDescent="0.35">
      <c r="C52" s="1312"/>
      <c r="D52" s="1312"/>
      <c r="E52" s="1312"/>
      <c r="F52" s="1312"/>
      <c r="G52" s="1312"/>
      <c r="H52" s="1312"/>
    </row>
    <row r="53" spans="3:8" x14ac:dyDescent="0.35">
      <c r="C53" s="1312"/>
      <c r="D53" s="1312"/>
      <c r="E53" s="1312"/>
      <c r="F53" s="1312"/>
      <c r="G53" s="1312"/>
      <c r="H53" s="1312"/>
    </row>
    <row r="54" spans="3:8" x14ac:dyDescent="0.35">
      <c r="C54" s="1312"/>
      <c r="D54" s="1312"/>
      <c r="E54" s="1312"/>
      <c r="F54" s="1312"/>
      <c r="G54" s="1312"/>
      <c r="H54" s="1312"/>
    </row>
    <row r="55" spans="3:8" x14ac:dyDescent="0.35">
      <c r="C55" s="1312"/>
      <c r="D55" s="1312"/>
      <c r="E55" s="1312"/>
      <c r="F55" s="1312"/>
      <c r="G55" s="1312"/>
      <c r="H55" s="1312"/>
    </row>
    <row r="56" spans="3:8" x14ac:dyDescent="0.35">
      <c r="C56" s="1312"/>
      <c r="D56" s="1312"/>
      <c r="E56" s="1312"/>
      <c r="F56" s="1312"/>
      <c r="G56" s="1312"/>
      <c r="H56" s="1312"/>
    </row>
    <row r="57" spans="3:8" x14ac:dyDescent="0.35">
      <c r="C57" s="1312"/>
      <c r="D57" s="1312"/>
      <c r="E57" s="1312"/>
      <c r="F57" s="1312"/>
      <c r="G57" s="1312"/>
      <c r="H57" s="1312"/>
    </row>
    <row r="58" spans="3:8" x14ac:dyDescent="0.35">
      <c r="C58" s="1312"/>
      <c r="D58" s="1312"/>
      <c r="E58" s="1312"/>
      <c r="F58" s="1312"/>
      <c r="G58" s="1312"/>
      <c r="H58" s="1312"/>
    </row>
    <row r="59" spans="3:8" x14ac:dyDescent="0.35">
      <c r="C59" s="1312"/>
      <c r="D59" s="1312"/>
      <c r="E59" s="1312"/>
      <c r="F59" s="1312"/>
      <c r="G59" s="1312"/>
      <c r="H59" s="1312"/>
    </row>
    <row r="60" spans="3:8" x14ac:dyDescent="0.35">
      <c r="C60" s="1312"/>
      <c r="D60" s="1312"/>
      <c r="E60" s="1312"/>
      <c r="F60" s="1312"/>
      <c r="G60" s="1312"/>
      <c r="H60" s="1312"/>
    </row>
    <row r="61" spans="3:8" x14ac:dyDescent="0.35">
      <c r="C61" s="1312"/>
      <c r="D61" s="1312"/>
      <c r="E61" s="1312"/>
      <c r="F61" s="1312"/>
      <c r="G61" s="1312"/>
      <c r="H61" s="1312"/>
    </row>
    <row r="62" spans="3:8" x14ac:dyDescent="0.35">
      <c r="C62" s="1312"/>
      <c r="D62" s="1312"/>
      <c r="E62" s="1312"/>
      <c r="F62" s="1312"/>
      <c r="G62" s="1312"/>
      <c r="H62" s="1312"/>
    </row>
    <row r="63" spans="3:8" x14ac:dyDescent="0.35">
      <c r="C63" s="1312"/>
      <c r="D63" s="1312"/>
      <c r="E63" s="1312"/>
      <c r="F63" s="1312"/>
      <c r="G63" s="1312"/>
      <c r="H63" s="1312"/>
    </row>
    <row r="64" spans="3:8" x14ac:dyDescent="0.35">
      <c r="C64" s="1312"/>
      <c r="D64" s="1312"/>
      <c r="E64" s="1312"/>
      <c r="F64" s="1312"/>
      <c r="G64" s="1312"/>
      <c r="H64" s="1312"/>
    </row>
    <row r="65" spans="3:8" x14ac:dyDescent="0.35">
      <c r="C65" s="1312"/>
      <c r="D65" s="1312"/>
      <c r="E65" s="1312"/>
      <c r="F65" s="1312"/>
      <c r="G65" s="1312"/>
      <c r="H65" s="1312"/>
    </row>
    <row r="66" spans="3:8" x14ac:dyDescent="0.35">
      <c r="C66" s="1312"/>
      <c r="D66" s="1312"/>
      <c r="E66" s="1312"/>
      <c r="F66" s="1312"/>
      <c r="G66" s="1312"/>
      <c r="H66" s="1312"/>
    </row>
    <row r="67" spans="3:8" x14ac:dyDescent="0.35">
      <c r="C67" s="1312"/>
      <c r="D67" s="1312"/>
      <c r="E67" s="1312"/>
      <c r="F67" s="1312"/>
      <c r="G67" s="1312"/>
      <c r="H67" s="1312"/>
    </row>
    <row r="68" spans="3:8" x14ac:dyDescent="0.35">
      <c r="C68" s="1312"/>
      <c r="D68" s="1312"/>
      <c r="E68" s="1312"/>
      <c r="F68" s="1312"/>
      <c r="G68" s="1312"/>
      <c r="H68" s="1312"/>
    </row>
    <row r="69" spans="3:8" x14ac:dyDescent="0.35">
      <c r="C69" s="1312"/>
      <c r="D69" s="1312"/>
      <c r="E69" s="1312"/>
      <c r="F69" s="1312"/>
      <c r="G69" s="1312"/>
      <c r="H69" s="1312"/>
    </row>
    <row r="70" spans="3:8" x14ac:dyDescent="0.35">
      <c r="C70" s="1312"/>
      <c r="D70" s="1312"/>
      <c r="E70" s="1312"/>
      <c r="F70" s="1312"/>
      <c r="G70" s="1312"/>
      <c r="H70" s="1312"/>
    </row>
    <row r="71" spans="3:8" x14ac:dyDescent="0.35">
      <c r="C71" s="1312"/>
      <c r="D71" s="1312"/>
      <c r="E71" s="1312"/>
      <c r="F71" s="1312"/>
      <c r="G71" s="1312"/>
      <c r="H71" s="1312"/>
    </row>
    <row r="72" spans="3:8" x14ac:dyDescent="0.35">
      <c r="C72" s="1312"/>
      <c r="D72" s="1312"/>
      <c r="E72" s="1312"/>
      <c r="F72" s="1312"/>
      <c r="G72" s="1312"/>
      <c r="H72" s="1312"/>
    </row>
    <row r="73" spans="3:8" x14ac:dyDescent="0.35">
      <c r="C73" s="1312"/>
      <c r="D73" s="1312"/>
      <c r="E73" s="1312"/>
      <c r="F73" s="1312"/>
      <c r="G73" s="1312"/>
      <c r="H73" s="1312"/>
    </row>
    <row r="74" spans="3:8" x14ac:dyDescent="0.35">
      <c r="C74" s="1312"/>
      <c r="D74" s="1312"/>
      <c r="E74" s="1312"/>
      <c r="F74" s="1312"/>
      <c r="G74" s="1312"/>
      <c r="H74" s="1312"/>
    </row>
    <row r="75" spans="3:8" x14ac:dyDescent="0.35">
      <c r="C75" s="1312"/>
      <c r="D75" s="1312"/>
      <c r="E75" s="1312"/>
      <c r="F75" s="1312"/>
      <c r="G75" s="1312"/>
      <c r="H75" s="1312"/>
    </row>
    <row r="76" spans="3:8" x14ac:dyDescent="0.35">
      <c r="C76" s="1312"/>
      <c r="D76" s="1312"/>
      <c r="E76" s="1312"/>
      <c r="F76" s="1312"/>
      <c r="G76" s="1312"/>
      <c r="H76" s="1312"/>
    </row>
    <row r="77" spans="3:8" x14ac:dyDescent="0.35">
      <c r="C77" s="1312"/>
      <c r="D77" s="1312"/>
      <c r="E77" s="1312"/>
      <c r="F77" s="1312"/>
      <c r="G77" s="1312"/>
      <c r="H77" s="1312"/>
    </row>
    <row r="78" spans="3:8" x14ac:dyDescent="0.35">
      <c r="C78" s="1312"/>
      <c r="D78" s="1312"/>
      <c r="E78" s="1312"/>
      <c r="F78" s="1312"/>
      <c r="G78" s="1312"/>
      <c r="H78" s="1312"/>
    </row>
    <row r="79" spans="3:8" x14ac:dyDescent="0.35">
      <c r="C79" s="1312"/>
      <c r="D79" s="1312"/>
      <c r="E79" s="1312"/>
      <c r="F79" s="1312"/>
      <c r="G79" s="1312"/>
      <c r="H79" s="1312"/>
    </row>
    <row r="80" spans="3:8" x14ac:dyDescent="0.35">
      <c r="C80" s="1312"/>
      <c r="D80" s="1312"/>
      <c r="E80" s="1312"/>
      <c r="F80" s="1312"/>
      <c r="G80" s="1312"/>
      <c r="H80" s="1312"/>
    </row>
    <row r="81" spans="3:8" x14ac:dyDescent="0.35">
      <c r="C81" s="1312"/>
      <c r="D81" s="1312"/>
      <c r="E81" s="1312"/>
      <c r="F81" s="1312"/>
      <c r="G81" s="1312"/>
      <c r="H81" s="1312"/>
    </row>
    <row r="82" spans="3:8" x14ac:dyDescent="0.35">
      <c r="C82" s="1312"/>
      <c r="D82" s="1312"/>
      <c r="E82" s="1312"/>
      <c r="F82" s="1312"/>
      <c r="G82" s="1312"/>
      <c r="H82" s="1312"/>
    </row>
    <row r="83" spans="3:8" x14ac:dyDescent="0.35">
      <c r="C83" s="1312"/>
      <c r="D83" s="1312"/>
      <c r="E83" s="1312"/>
      <c r="F83" s="1312"/>
      <c r="G83" s="1312"/>
      <c r="H83" s="1312"/>
    </row>
    <row r="84" spans="3:8" x14ac:dyDescent="0.35">
      <c r="C84" s="1312"/>
      <c r="D84" s="1312"/>
      <c r="E84" s="1312"/>
      <c r="F84" s="1312"/>
      <c r="G84" s="1312"/>
      <c r="H84" s="1312"/>
    </row>
    <row r="85" spans="3:8" x14ac:dyDescent="0.35">
      <c r="C85" s="1312"/>
      <c r="D85" s="1312"/>
      <c r="E85" s="1312"/>
      <c r="F85" s="1312"/>
      <c r="G85" s="1312"/>
      <c r="H85" s="1312"/>
    </row>
    <row r="86" spans="3:8" x14ac:dyDescent="0.35">
      <c r="C86" s="1312"/>
      <c r="D86" s="1312"/>
      <c r="E86" s="1312"/>
      <c r="F86" s="1312"/>
      <c r="G86" s="1312"/>
      <c r="H86" s="1312"/>
    </row>
    <row r="87" spans="3:8" x14ac:dyDescent="0.35">
      <c r="C87" s="1312"/>
      <c r="D87" s="1312"/>
      <c r="E87" s="1312"/>
      <c r="F87" s="1312"/>
      <c r="G87" s="1312"/>
      <c r="H87" s="1312"/>
    </row>
    <row r="88" spans="3:8" x14ac:dyDescent="0.35">
      <c r="C88" s="1312"/>
      <c r="D88" s="1312"/>
      <c r="E88" s="1312"/>
      <c r="F88" s="1312"/>
      <c r="G88" s="1312"/>
      <c r="H88" s="1312"/>
    </row>
  </sheetData>
  <mergeCells count="10">
    <mergeCell ref="B3:I3"/>
    <mergeCell ref="B5:I5"/>
    <mergeCell ref="B9:B11"/>
    <mergeCell ref="C9:C11"/>
    <mergeCell ref="D9:D11"/>
    <mergeCell ref="E9:E11"/>
    <mergeCell ref="F9:F11"/>
    <mergeCell ref="G9:G11"/>
    <mergeCell ref="H9:H11"/>
    <mergeCell ref="I9:I11"/>
  </mergeCells>
  <printOptions horizontalCentered="1"/>
  <pageMargins left="0.196850393700787" right="0.196850393700787" top="0.59055118110236204" bottom="0.59055118110236204" header="0.511811023622047" footer="0.511811023622047"/>
  <pageSetup paperSize="9" scale="46" orientation="portrait" r:id="rId1"/>
  <headerFooter alignWithMargins="0">
    <oddFooter>&amp;C&amp;"Times New Roman,Regular"&amp;20- 54 -</oddFooter>
  </headerFooter>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4">
    <tabColor theme="4"/>
    <pageSetUpPr fitToPage="1"/>
  </sheetPr>
  <dimension ref="A6:A15"/>
  <sheetViews>
    <sheetView rightToLeft="1" zoomScale="50" zoomScaleNormal="50" workbookViewId="0"/>
  </sheetViews>
  <sheetFormatPr defaultRowHeight="20.100000000000001" customHeight="1" x14ac:dyDescent="0.85"/>
  <cols>
    <col min="1" max="1" width="90.42578125" style="177" bestFit="1" customWidth="1"/>
    <col min="2" max="16384" width="9.140625" style="34"/>
  </cols>
  <sheetData>
    <row r="6" spans="1:1" ht="19.5" customHeight="1" x14ac:dyDescent="0.85"/>
    <row r="8" spans="1:1" ht="36.75" x14ac:dyDescent="0.85">
      <c r="A8" s="177" t="s">
        <v>130</v>
      </c>
    </row>
    <row r="9" spans="1:1" ht="18.75" customHeight="1" x14ac:dyDescent="0.85"/>
    <row r="10" spans="1:1" ht="53.25" x14ac:dyDescent="1.1499999999999999">
      <c r="A10" s="178" t="s">
        <v>219</v>
      </c>
    </row>
    <row r="11" spans="1:1" ht="36.75" x14ac:dyDescent="0.85"/>
    <row r="12" spans="1:1" ht="36.75" x14ac:dyDescent="0.85"/>
    <row r="13" spans="1:1" ht="36.75" x14ac:dyDescent="0.85">
      <c r="A13" s="177" t="s">
        <v>131</v>
      </c>
    </row>
    <row r="14" spans="1:1" ht="18.75" customHeight="1" x14ac:dyDescent="0.85"/>
    <row r="15" spans="1:1" ht="48" x14ac:dyDescent="1.05">
      <c r="A15" s="179" t="s">
        <v>132</v>
      </c>
    </row>
  </sheetData>
  <phoneticPr fontId="0" type="noConversion"/>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8"/>
  <sheetViews>
    <sheetView rightToLeft="1" view="pageBreakPreview" zoomScale="50" zoomScaleNormal="50" zoomScaleSheetLayoutView="50" workbookViewId="0"/>
  </sheetViews>
  <sheetFormatPr defaultRowHeight="15" x14ac:dyDescent="0.35"/>
  <cols>
    <col min="1" max="1" width="5" style="39" customWidth="1"/>
    <col min="2" max="2" width="58.42578125" style="39" customWidth="1"/>
    <col min="3" max="8" width="14.7109375" style="39" customWidth="1"/>
    <col min="9" max="9" width="67.42578125" style="39" customWidth="1"/>
    <col min="10" max="12" width="9.85546875" style="39" bestFit="1" customWidth="1"/>
    <col min="13" max="13" width="4.7109375" style="39" bestFit="1" customWidth="1"/>
    <col min="14" max="16384" width="9.140625" style="39"/>
  </cols>
  <sheetData>
    <row r="1" spans="2:20" s="42" customFormat="1" ht="19.5" customHeight="1" x14ac:dyDescent="0.65">
      <c r="C1" s="43"/>
      <c r="D1" s="43"/>
      <c r="E1" s="43"/>
      <c r="F1" s="43"/>
      <c r="G1" s="43"/>
      <c r="H1" s="43"/>
      <c r="I1" s="43"/>
      <c r="J1" s="43"/>
      <c r="K1" s="43"/>
      <c r="L1" s="43"/>
      <c r="M1" s="43"/>
      <c r="N1" s="43"/>
      <c r="O1" s="43"/>
      <c r="P1" s="43"/>
      <c r="Q1" s="43"/>
      <c r="R1" s="43"/>
      <c r="S1" s="43"/>
      <c r="T1" s="43"/>
    </row>
    <row r="2" spans="2:20" s="42" customFormat="1" ht="19.5" customHeight="1" x14ac:dyDescent="0.65">
      <c r="B2" s="43"/>
      <c r="C2" s="43"/>
      <c r="D2" s="43"/>
      <c r="E2" s="43"/>
      <c r="F2" s="43"/>
      <c r="G2" s="43"/>
      <c r="H2" s="43"/>
      <c r="I2" s="43"/>
      <c r="J2" s="43"/>
      <c r="K2" s="43"/>
      <c r="L2" s="43"/>
      <c r="M2" s="43"/>
      <c r="N2" s="43"/>
      <c r="O2" s="43"/>
      <c r="P2" s="43"/>
      <c r="Q2" s="43"/>
      <c r="R2" s="43"/>
      <c r="S2" s="43"/>
    </row>
    <row r="3" spans="2:20" ht="30" customHeight="1" x14ac:dyDescent="0.7">
      <c r="B3" s="1775" t="s">
        <v>1817</v>
      </c>
      <c r="C3" s="1775"/>
      <c r="D3" s="1775"/>
      <c r="E3" s="1775"/>
      <c r="F3" s="1775"/>
      <c r="G3" s="1775"/>
      <c r="H3" s="1775"/>
      <c r="I3" s="1775"/>
      <c r="J3" s="1414"/>
      <c r="K3" s="1414"/>
      <c r="L3" s="1414"/>
    </row>
    <row r="4" spans="2:20" s="5" customFormat="1" ht="25.5" customHeight="1" x14ac:dyDescent="0.5">
      <c r="B4" s="936"/>
      <c r="C4" s="936"/>
      <c r="D4" s="936"/>
      <c r="E4" s="936"/>
      <c r="F4" s="936"/>
      <c r="G4" s="936"/>
      <c r="H4" s="936"/>
      <c r="I4" s="936"/>
    </row>
    <row r="5" spans="2:20" ht="30" customHeight="1" x14ac:dyDescent="0.35">
      <c r="B5" s="1775" t="s">
        <v>1818</v>
      </c>
      <c r="C5" s="1775"/>
      <c r="D5" s="1775"/>
      <c r="E5" s="1775"/>
      <c r="F5" s="1775"/>
      <c r="G5" s="1775"/>
      <c r="H5" s="1775"/>
      <c r="I5" s="1775"/>
    </row>
    <row r="6" spans="2:20" s="5" customFormat="1" ht="19.5" customHeight="1" x14ac:dyDescent="0.65">
      <c r="C6" s="2"/>
      <c r="D6" s="2"/>
      <c r="E6" s="2"/>
      <c r="F6" s="2"/>
      <c r="G6" s="2"/>
      <c r="H6" s="2"/>
      <c r="I6" s="2"/>
      <c r="J6" s="2"/>
      <c r="K6" s="2"/>
      <c r="L6" s="2"/>
      <c r="M6" s="2"/>
      <c r="N6" s="2"/>
      <c r="O6" s="2"/>
      <c r="P6" s="2"/>
      <c r="Q6" s="2"/>
    </row>
    <row r="7" spans="2:20" s="380" customFormat="1" ht="22.5" customHeight="1" x14ac:dyDescent="0.5">
      <c r="B7" s="382" t="s">
        <v>1398</v>
      </c>
      <c r="G7" s="1469"/>
      <c r="H7" s="1469"/>
      <c r="I7" s="383" t="s">
        <v>762</v>
      </c>
      <c r="K7" s="383"/>
    </row>
    <row r="8" spans="2:20" ht="18.75" customHeight="1" thickBot="1" x14ac:dyDescent="0.5">
      <c r="G8" s="1159"/>
      <c r="H8" s="1159"/>
    </row>
    <row r="9" spans="2:20" s="372" customFormat="1" ht="24.95" customHeight="1" thickTop="1" x14ac:dyDescent="0.7">
      <c r="B9" s="1779" t="s">
        <v>212</v>
      </c>
      <c r="C9" s="1824">
        <v>2015</v>
      </c>
      <c r="D9" s="1824">
        <v>2016</v>
      </c>
      <c r="E9" s="1824">
        <v>2017</v>
      </c>
      <c r="F9" s="1824">
        <v>2018</v>
      </c>
      <c r="G9" s="1824">
        <v>2019</v>
      </c>
      <c r="H9" s="1824" t="s">
        <v>1770</v>
      </c>
      <c r="I9" s="1776" t="s">
        <v>211</v>
      </c>
      <c r="K9" s="1137"/>
    </row>
    <row r="10" spans="2:20" s="372" customFormat="1" ht="24.95" customHeight="1" x14ac:dyDescent="0.7">
      <c r="B10" s="1780"/>
      <c r="C10" s="1825"/>
      <c r="D10" s="1825"/>
      <c r="E10" s="1825"/>
      <c r="F10" s="1825"/>
      <c r="G10" s="1825"/>
      <c r="H10" s="1825"/>
      <c r="I10" s="1880"/>
    </row>
    <row r="11" spans="2:20" s="372" customFormat="1" ht="24.95" customHeight="1" x14ac:dyDescent="0.7">
      <c r="B11" s="1781"/>
      <c r="C11" s="1826"/>
      <c r="D11" s="1826"/>
      <c r="E11" s="1826"/>
      <c r="F11" s="1826"/>
      <c r="G11" s="1826"/>
      <c r="H11" s="1826"/>
      <c r="I11" s="1880"/>
    </row>
    <row r="12" spans="2:20" s="372" customFormat="1" ht="21" customHeight="1" x14ac:dyDescent="0.7">
      <c r="B12" s="1470"/>
      <c r="C12" s="1471"/>
      <c r="D12" s="1471"/>
      <c r="E12" s="1471"/>
      <c r="F12" s="1471"/>
      <c r="G12" s="1471"/>
      <c r="H12" s="1471"/>
      <c r="I12" s="1472"/>
    </row>
    <row r="13" spans="2:20" s="371" customFormat="1" ht="37.5" customHeight="1" x14ac:dyDescent="0.2">
      <c r="B13" s="510" t="s">
        <v>1380</v>
      </c>
      <c r="C13" s="1473"/>
      <c r="D13" s="1473"/>
      <c r="E13" s="1473"/>
      <c r="F13" s="1473"/>
      <c r="G13" s="1473"/>
      <c r="H13" s="1473"/>
      <c r="I13" s="1167" t="s">
        <v>1381</v>
      </c>
    </row>
    <row r="14" spans="2:20" s="371" customFormat="1" ht="16.5" customHeight="1" x14ac:dyDescent="0.2">
      <c r="B14" s="510"/>
      <c r="C14" s="1474"/>
      <c r="D14" s="1474"/>
      <c r="E14" s="1474"/>
      <c r="F14" s="1474"/>
      <c r="G14" s="1474"/>
      <c r="H14" s="1474"/>
      <c r="I14" s="1167"/>
    </row>
    <row r="15" spans="2:20" s="371" customFormat="1" ht="37.5" customHeight="1" x14ac:dyDescent="0.2">
      <c r="B15" s="402" t="s">
        <v>192</v>
      </c>
      <c r="C15" s="1474">
        <v>1584849</v>
      </c>
      <c r="D15" s="1474">
        <v>2093761</v>
      </c>
      <c r="E15" s="1474">
        <v>3392317</v>
      </c>
      <c r="F15" s="1474">
        <v>3737431</v>
      </c>
      <c r="G15" s="1474">
        <v>4734461</v>
      </c>
      <c r="H15" s="1474">
        <v>6326705</v>
      </c>
      <c r="I15" s="1146" t="s">
        <v>193</v>
      </c>
      <c r="J15" s="1263"/>
      <c r="K15" s="1263"/>
      <c r="L15" s="1263"/>
      <c r="M15" s="1263"/>
    </row>
    <row r="16" spans="2:20" s="371" customFormat="1" ht="37.5" customHeight="1" x14ac:dyDescent="0.2">
      <c r="B16" s="402" t="s">
        <v>1399</v>
      </c>
      <c r="C16" s="1474">
        <v>661613</v>
      </c>
      <c r="D16" s="1474">
        <v>921541</v>
      </c>
      <c r="E16" s="1474">
        <v>1342340</v>
      </c>
      <c r="F16" s="1474">
        <v>1658743</v>
      </c>
      <c r="G16" s="1474">
        <v>1748206</v>
      </c>
      <c r="H16" s="1474">
        <v>3636379</v>
      </c>
      <c r="I16" s="1146" t="s">
        <v>1400</v>
      </c>
      <c r="J16" s="1263"/>
      <c r="K16" s="1263"/>
      <c r="L16" s="1263"/>
      <c r="M16" s="1263"/>
    </row>
    <row r="17" spans="2:19" s="371" customFormat="1" ht="37.5" customHeight="1" x14ac:dyDescent="0.2">
      <c r="B17" s="402" t="s">
        <v>1401</v>
      </c>
      <c r="C17" s="1474">
        <v>79440</v>
      </c>
      <c r="D17" s="1474">
        <v>73456</v>
      </c>
      <c r="E17" s="1474">
        <v>94113</v>
      </c>
      <c r="F17" s="1474">
        <v>113304</v>
      </c>
      <c r="G17" s="1474">
        <v>101376</v>
      </c>
      <c r="H17" s="1474">
        <v>179165</v>
      </c>
      <c r="I17" s="1146" t="s">
        <v>148</v>
      </c>
      <c r="J17" s="1263"/>
      <c r="K17" s="1263"/>
      <c r="L17" s="1263"/>
      <c r="M17" s="1263"/>
    </row>
    <row r="18" spans="2:19" s="371" customFormat="1" ht="37.5" customHeight="1" x14ac:dyDescent="0.2">
      <c r="B18" s="402" t="s">
        <v>1402</v>
      </c>
      <c r="C18" s="1474">
        <v>869070</v>
      </c>
      <c r="D18" s="1474">
        <v>1223344</v>
      </c>
      <c r="E18" s="1474">
        <v>1444598</v>
      </c>
      <c r="F18" s="1474">
        <v>1625973</v>
      </c>
      <c r="G18" s="1474">
        <v>2242504</v>
      </c>
      <c r="H18" s="1474">
        <v>3420885</v>
      </c>
      <c r="I18" s="1146" t="s">
        <v>149</v>
      </c>
      <c r="J18" s="1263"/>
      <c r="K18" s="1263"/>
      <c r="L18" s="1263"/>
      <c r="M18" s="1263"/>
    </row>
    <row r="19" spans="2:19" s="371" customFormat="1" ht="37.5" customHeight="1" x14ac:dyDescent="0.2">
      <c r="B19" s="402" t="s">
        <v>1403</v>
      </c>
      <c r="C19" s="1474">
        <v>575183</v>
      </c>
      <c r="D19" s="1474">
        <v>594668</v>
      </c>
      <c r="E19" s="1474">
        <v>625789</v>
      </c>
      <c r="F19" s="1474">
        <v>887730</v>
      </c>
      <c r="G19" s="1474">
        <v>1057877</v>
      </c>
      <c r="H19" s="1474">
        <v>1298885</v>
      </c>
      <c r="I19" s="1146" t="s">
        <v>1404</v>
      </c>
      <c r="J19" s="1263"/>
      <c r="K19" s="1263"/>
      <c r="L19" s="1263"/>
      <c r="M19" s="1263"/>
    </row>
    <row r="20" spans="2:19" s="371" customFormat="1" ht="37.5" customHeight="1" x14ac:dyDescent="0.2">
      <c r="B20" s="402" t="s">
        <v>972</v>
      </c>
      <c r="C20" s="1474">
        <v>148795</v>
      </c>
      <c r="D20" s="1474">
        <v>167974</v>
      </c>
      <c r="E20" s="1474">
        <v>152750</v>
      </c>
      <c r="F20" s="1474">
        <v>178586</v>
      </c>
      <c r="G20" s="1474">
        <v>196986</v>
      </c>
      <c r="H20" s="1474">
        <v>243717</v>
      </c>
      <c r="I20" s="1146" t="s">
        <v>1405</v>
      </c>
      <c r="J20" s="1263"/>
      <c r="K20" s="1263"/>
      <c r="L20" s="1263"/>
      <c r="M20" s="1263"/>
    </row>
    <row r="21" spans="2:19" s="371" customFormat="1" ht="37.5" customHeight="1" x14ac:dyDescent="0.2">
      <c r="B21" s="402" t="s">
        <v>1406</v>
      </c>
      <c r="C21" s="1474">
        <v>243547</v>
      </c>
      <c r="D21" s="1474">
        <v>331950</v>
      </c>
      <c r="E21" s="1474">
        <v>366748</v>
      </c>
      <c r="F21" s="1474">
        <v>433944</v>
      </c>
      <c r="G21" s="1474">
        <v>484862</v>
      </c>
      <c r="H21" s="1474">
        <v>1037856</v>
      </c>
      <c r="I21" s="1146" t="s">
        <v>1407</v>
      </c>
      <c r="J21" s="1263"/>
      <c r="K21" s="1263"/>
      <c r="L21" s="1263"/>
      <c r="M21" s="1263"/>
    </row>
    <row r="22" spans="2:19" s="371" customFormat="1" ht="37.5" customHeight="1" x14ac:dyDescent="0.2">
      <c r="B22" s="402" t="s">
        <v>1408</v>
      </c>
      <c r="C22" s="1474">
        <v>616393</v>
      </c>
      <c r="D22" s="1474">
        <v>715818</v>
      </c>
      <c r="E22" s="1474">
        <v>923345</v>
      </c>
      <c r="F22" s="1474">
        <v>938203</v>
      </c>
      <c r="G22" s="1474">
        <v>1047079</v>
      </c>
      <c r="H22" s="1474">
        <v>1112104</v>
      </c>
      <c r="I22" s="1146" t="s">
        <v>1409</v>
      </c>
      <c r="J22" s="1263"/>
      <c r="K22" s="1263"/>
      <c r="L22" s="1263"/>
      <c r="M22" s="1263"/>
    </row>
    <row r="23" spans="2:19" s="371" customFormat="1" ht="37.5" customHeight="1" x14ac:dyDescent="0.2">
      <c r="B23" s="402" t="s">
        <v>1410</v>
      </c>
      <c r="C23" s="1474">
        <v>4771</v>
      </c>
      <c r="D23" s="1474">
        <v>5532</v>
      </c>
      <c r="E23" s="1474">
        <v>6139</v>
      </c>
      <c r="F23" s="1474">
        <v>6815</v>
      </c>
      <c r="G23" s="1474">
        <v>7512</v>
      </c>
      <c r="H23" s="1474">
        <v>14648</v>
      </c>
      <c r="I23" s="1146" t="s">
        <v>1411</v>
      </c>
      <c r="J23" s="1263"/>
      <c r="K23" s="1263"/>
      <c r="L23" s="1263"/>
      <c r="M23" s="1263"/>
    </row>
    <row r="24" spans="2:19" s="370" customFormat="1" ht="37.5" customHeight="1" x14ac:dyDescent="0.2">
      <c r="B24" s="401" t="s">
        <v>1412</v>
      </c>
      <c r="C24" s="1475">
        <v>4783661</v>
      </c>
      <c r="D24" s="1475">
        <v>6128044</v>
      </c>
      <c r="E24" s="1475">
        <v>8348139</v>
      </c>
      <c r="F24" s="1475">
        <v>9580729</v>
      </c>
      <c r="G24" s="1475">
        <v>11620863</v>
      </c>
      <c r="H24" s="1475">
        <v>17270344</v>
      </c>
      <c r="I24" s="1144" t="s">
        <v>67</v>
      </c>
      <c r="J24" s="1263"/>
      <c r="K24" s="1263"/>
      <c r="L24" s="1263"/>
      <c r="M24" s="1263"/>
      <c r="N24" s="371"/>
      <c r="O24" s="371"/>
      <c r="P24" s="371"/>
      <c r="Q24" s="371"/>
      <c r="R24" s="371"/>
    </row>
    <row r="25" spans="2:19" s="371" customFormat="1" ht="36" customHeight="1" thickBot="1" x14ac:dyDescent="0.25">
      <c r="B25" s="1476"/>
      <c r="C25" s="1477"/>
      <c r="D25" s="1477"/>
      <c r="E25" s="1477"/>
      <c r="F25" s="1477"/>
      <c r="G25" s="1477"/>
      <c r="H25" s="1477"/>
      <c r="I25" s="1381"/>
      <c r="J25" s="1263"/>
      <c r="K25" s="1263"/>
      <c r="L25" s="1263"/>
      <c r="M25" s="1263"/>
      <c r="N25" s="1263"/>
      <c r="O25" s="1263"/>
      <c r="P25" s="1263"/>
      <c r="Q25" s="1263"/>
      <c r="R25" s="1263"/>
      <c r="S25" s="1263"/>
    </row>
    <row r="26" spans="2:19" s="371" customFormat="1" ht="18.75" customHeight="1" thickTop="1" x14ac:dyDescent="0.2">
      <c r="B26" s="510"/>
      <c r="C26" s="906"/>
      <c r="D26" s="906"/>
      <c r="E26" s="906"/>
      <c r="F26" s="906"/>
      <c r="G26" s="906"/>
      <c r="H26" s="906"/>
      <c r="I26" s="1167"/>
      <c r="J26" s="1263"/>
      <c r="K26" s="1263"/>
      <c r="L26" s="1263"/>
      <c r="M26" s="1263"/>
      <c r="N26" s="1263"/>
      <c r="O26" s="1263"/>
      <c r="P26" s="1263"/>
      <c r="Q26" s="1263"/>
      <c r="R26" s="1263"/>
    </row>
    <row r="27" spans="2:19" s="371" customFormat="1" ht="37.5" customHeight="1" x14ac:dyDescent="0.2">
      <c r="B27" s="510" t="s">
        <v>1396</v>
      </c>
      <c r="C27" s="1473"/>
      <c r="D27" s="1473"/>
      <c r="E27" s="1473"/>
      <c r="F27" s="1473"/>
      <c r="G27" s="1473"/>
      <c r="H27" s="1473"/>
      <c r="I27" s="1167" t="s">
        <v>1397</v>
      </c>
      <c r="J27" s="1263"/>
      <c r="K27" s="1263"/>
      <c r="L27" s="1263"/>
      <c r="M27" s="1263"/>
      <c r="N27" s="1263"/>
      <c r="O27" s="1263"/>
      <c r="P27" s="1263"/>
      <c r="Q27" s="1263"/>
      <c r="R27" s="1263"/>
    </row>
    <row r="28" spans="2:19" s="371" customFormat="1" ht="15.75" customHeight="1" x14ac:dyDescent="0.2">
      <c r="B28" s="510"/>
      <c r="C28" s="1474"/>
      <c r="D28" s="1474"/>
      <c r="E28" s="1474"/>
      <c r="F28" s="1474"/>
      <c r="G28" s="1474"/>
      <c r="H28" s="1474"/>
      <c r="I28" s="1167"/>
      <c r="J28" s="1263"/>
      <c r="K28" s="1263"/>
      <c r="L28" s="1263"/>
      <c r="M28" s="1263"/>
      <c r="N28" s="1263"/>
      <c r="O28" s="1263"/>
      <c r="P28" s="1263"/>
      <c r="Q28" s="1263"/>
      <c r="R28" s="1263"/>
    </row>
    <row r="29" spans="2:19" s="371" customFormat="1" ht="37.5" customHeight="1" x14ac:dyDescent="0.2">
      <c r="B29" s="402" t="s">
        <v>192</v>
      </c>
      <c r="C29" s="1474">
        <v>111701</v>
      </c>
      <c r="D29" s="1474">
        <v>109515</v>
      </c>
      <c r="E29" s="1474">
        <v>114258</v>
      </c>
      <c r="F29" s="1474">
        <v>97449</v>
      </c>
      <c r="G29" s="1474">
        <v>103234</v>
      </c>
      <c r="H29" s="1474">
        <v>106159</v>
      </c>
      <c r="I29" s="1146" t="s">
        <v>193</v>
      </c>
      <c r="J29" s="1263"/>
      <c r="K29" s="1263"/>
      <c r="L29" s="1263"/>
      <c r="M29" s="1263"/>
      <c r="N29" s="1263"/>
      <c r="O29" s="1263"/>
      <c r="P29" s="1263"/>
      <c r="Q29" s="1263"/>
      <c r="R29" s="1263"/>
    </row>
    <row r="30" spans="2:19" s="371" customFormat="1" ht="37.5" customHeight="1" x14ac:dyDescent="0.2">
      <c r="B30" s="402" t="s">
        <v>1399</v>
      </c>
      <c r="C30" s="1474">
        <v>72957</v>
      </c>
      <c r="D30" s="1474">
        <v>61665</v>
      </c>
      <c r="E30" s="1474">
        <v>76602</v>
      </c>
      <c r="F30" s="1474">
        <v>88011</v>
      </c>
      <c r="G30" s="1474">
        <v>83942</v>
      </c>
      <c r="H30" s="1474">
        <v>69663</v>
      </c>
      <c r="I30" s="1146" t="s">
        <v>1400</v>
      </c>
      <c r="J30" s="1263"/>
      <c r="K30" s="1263"/>
      <c r="L30" s="1263"/>
      <c r="M30" s="1263"/>
      <c r="N30" s="1263"/>
      <c r="O30" s="1263"/>
      <c r="P30" s="1263"/>
      <c r="Q30" s="1263"/>
      <c r="R30" s="1263"/>
    </row>
    <row r="31" spans="2:19" s="371" customFormat="1" ht="37.5" customHeight="1" x14ac:dyDescent="0.2">
      <c r="B31" s="402" t="s">
        <v>1401</v>
      </c>
      <c r="C31" s="1474">
        <v>16773</v>
      </c>
      <c r="D31" s="1474">
        <v>14799</v>
      </c>
      <c r="E31" s="1474">
        <v>17204</v>
      </c>
      <c r="F31" s="1474">
        <v>18577</v>
      </c>
      <c r="G31" s="1474">
        <v>17258</v>
      </c>
      <c r="H31" s="1474">
        <v>16585</v>
      </c>
      <c r="I31" s="1146" t="s">
        <v>148</v>
      </c>
      <c r="J31" s="1263"/>
      <c r="K31" s="1263"/>
      <c r="L31" s="1263"/>
      <c r="M31" s="1263"/>
      <c r="N31" s="1263"/>
      <c r="O31" s="1263"/>
      <c r="P31" s="1263"/>
      <c r="Q31" s="1263"/>
      <c r="R31" s="1263"/>
    </row>
    <row r="32" spans="2:19" s="371" customFormat="1" ht="37.5" customHeight="1" x14ac:dyDescent="0.2">
      <c r="B32" s="402" t="s">
        <v>1402</v>
      </c>
      <c r="C32" s="1474">
        <v>101687</v>
      </c>
      <c r="D32" s="1474">
        <v>93923</v>
      </c>
      <c r="E32" s="1474">
        <v>101833</v>
      </c>
      <c r="F32" s="1474">
        <v>111825</v>
      </c>
      <c r="G32" s="1474">
        <v>114990</v>
      </c>
      <c r="H32" s="1474">
        <v>105772</v>
      </c>
      <c r="I32" s="1146" t="s">
        <v>149</v>
      </c>
      <c r="J32" s="1263"/>
      <c r="K32" s="1263"/>
      <c r="L32" s="1263"/>
      <c r="M32" s="1263"/>
      <c r="N32" s="1263"/>
      <c r="O32" s="1263"/>
      <c r="P32" s="1263"/>
      <c r="Q32" s="1263"/>
      <c r="R32" s="1263"/>
    </row>
    <row r="33" spans="2:18" s="371" customFormat="1" ht="37.5" customHeight="1" x14ac:dyDescent="0.2">
      <c r="B33" s="402" t="s">
        <v>1403</v>
      </c>
      <c r="C33" s="1474">
        <v>121170</v>
      </c>
      <c r="D33" s="1474">
        <v>123257</v>
      </c>
      <c r="E33" s="1474">
        <v>124815</v>
      </c>
      <c r="F33" s="1474">
        <v>129324</v>
      </c>
      <c r="G33" s="1474">
        <v>129430</v>
      </c>
      <c r="H33" s="1474">
        <v>125775</v>
      </c>
      <c r="I33" s="1146" t="s">
        <v>1404</v>
      </c>
      <c r="J33" s="1263"/>
      <c r="K33" s="1263"/>
      <c r="L33" s="1263"/>
      <c r="M33" s="1263"/>
      <c r="N33" s="1263"/>
      <c r="O33" s="1263"/>
      <c r="P33" s="1263"/>
      <c r="Q33" s="1263"/>
      <c r="R33" s="1263"/>
    </row>
    <row r="34" spans="2:18" s="371" customFormat="1" ht="37.5" customHeight="1" x14ac:dyDescent="0.2">
      <c r="B34" s="402" t="s">
        <v>972</v>
      </c>
      <c r="C34" s="1474">
        <v>24127</v>
      </c>
      <c r="D34" s="1474">
        <v>17920</v>
      </c>
      <c r="E34" s="1474">
        <v>14124</v>
      </c>
      <c r="F34" s="1474">
        <v>12574</v>
      </c>
      <c r="G34" s="1474">
        <v>13380</v>
      </c>
      <c r="H34" s="1474">
        <v>10789</v>
      </c>
      <c r="I34" s="1146" t="s">
        <v>1405</v>
      </c>
      <c r="J34" s="1263"/>
      <c r="K34" s="1263"/>
      <c r="L34" s="1263"/>
      <c r="M34" s="1263"/>
      <c r="N34" s="1263"/>
      <c r="O34" s="1263"/>
      <c r="P34" s="1263"/>
      <c r="Q34" s="1263"/>
      <c r="R34" s="1263"/>
    </row>
    <row r="35" spans="2:18" s="371" customFormat="1" ht="37.5" customHeight="1" x14ac:dyDescent="0.2">
      <c r="B35" s="402" t="s">
        <v>1406</v>
      </c>
      <c r="C35" s="1474">
        <v>43715</v>
      </c>
      <c r="D35" s="1474">
        <v>44065</v>
      </c>
      <c r="E35" s="1474">
        <v>32159</v>
      </c>
      <c r="F35" s="1474">
        <v>29008</v>
      </c>
      <c r="G35" s="1474">
        <v>25161</v>
      </c>
      <c r="H35" s="1474">
        <v>20599</v>
      </c>
      <c r="I35" s="1146" t="s">
        <v>1407</v>
      </c>
      <c r="J35" s="1263"/>
      <c r="K35" s="1263"/>
      <c r="L35" s="1263"/>
      <c r="M35" s="1263"/>
    </row>
    <row r="36" spans="2:18" s="371" customFormat="1" ht="37.5" customHeight="1" x14ac:dyDescent="0.2">
      <c r="B36" s="402" t="s">
        <v>1408</v>
      </c>
      <c r="C36" s="1474">
        <v>223244</v>
      </c>
      <c r="D36" s="1474">
        <v>204001</v>
      </c>
      <c r="E36" s="1474">
        <v>183062</v>
      </c>
      <c r="F36" s="1474">
        <v>186007</v>
      </c>
      <c r="G36" s="1474">
        <v>193876</v>
      </c>
      <c r="H36" s="1474">
        <v>199331</v>
      </c>
      <c r="I36" s="1146" t="s">
        <v>1409</v>
      </c>
      <c r="J36" s="1263"/>
      <c r="K36" s="1263"/>
      <c r="L36" s="1263"/>
      <c r="M36" s="1263"/>
    </row>
    <row r="37" spans="2:18" s="371" customFormat="1" ht="37.5" customHeight="1" x14ac:dyDescent="0.2">
      <c r="B37" s="402" t="s">
        <v>1410</v>
      </c>
      <c r="C37" s="1474">
        <v>1813</v>
      </c>
      <c r="D37" s="1474">
        <v>2101</v>
      </c>
      <c r="E37" s="1474">
        <v>2334</v>
      </c>
      <c r="F37" s="1474">
        <v>2900</v>
      </c>
      <c r="G37" s="1474">
        <v>2651</v>
      </c>
      <c r="H37" s="1474">
        <v>2757</v>
      </c>
      <c r="I37" s="1146" t="s">
        <v>1411</v>
      </c>
      <c r="J37" s="1263"/>
      <c r="K37" s="1263"/>
      <c r="L37" s="1263"/>
      <c r="M37" s="1263"/>
    </row>
    <row r="38" spans="2:18" s="370" customFormat="1" ht="37.5" customHeight="1" x14ac:dyDescent="0.2">
      <c r="B38" s="401" t="s">
        <v>1412</v>
      </c>
      <c r="C38" s="1478">
        <v>717187</v>
      </c>
      <c r="D38" s="1478">
        <v>671246</v>
      </c>
      <c r="E38" s="1478">
        <v>666391</v>
      </c>
      <c r="F38" s="1478">
        <v>675675</v>
      </c>
      <c r="G38" s="1478">
        <v>683922</v>
      </c>
      <c r="H38" s="1478">
        <v>657430</v>
      </c>
      <c r="I38" s="1144" t="s">
        <v>67</v>
      </c>
      <c r="J38" s="1145"/>
      <c r="K38" s="1145"/>
      <c r="L38" s="1145"/>
      <c r="M38" s="1145"/>
      <c r="N38" s="371"/>
      <c r="O38" s="371"/>
      <c r="P38" s="371"/>
      <c r="Q38" s="371"/>
      <c r="R38" s="371"/>
    </row>
    <row r="39" spans="2:18" s="372" customFormat="1" ht="24.95" customHeight="1" thickBot="1" x14ac:dyDescent="0.75">
      <c r="B39" s="1479"/>
      <c r="C39" s="1480"/>
      <c r="D39" s="1480"/>
      <c r="E39" s="1480"/>
      <c r="F39" s="1480"/>
      <c r="G39" s="1480"/>
      <c r="H39" s="1480"/>
      <c r="I39" s="1481"/>
      <c r="N39" s="1137"/>
      <c r="O39" s="1137"/>
      <c r="P39" s="1137"/>
      <c r="Q39" s="1137"/>
      <c r="R39" s="1137"/>
    </row>
    <row r="40" spans="2:18" ht="9" customHeight="1" thickTop="1" x14ac:dyDescent="0.5">
      <c r="N40" s="1250"/>
      <c r="O40" s="1250"/>
      <c r="P40" s="1250"/>
      <c r="Q40" s="1250"/>
      <c r="R40" s="1250"/>
    </row>
    <row r="41" spans="2:18" s="380" customFormat="1" ht="18.75" customHeight="1" x14ac:dyDescent="0.5">
      <c r="B41" s="197" t="s">
        <v>1146</v>
      </c>
      <c r="C41" s="197"/>
      <c r="G41" s="1482"/>
      <c r="H41" s="1482"/>
      <c r="I41" s="197" t="s">
        <v>1147</v>
      </c>
    </row>
    <row r="42" spans="2:18" s="380" customFormat="1" ht="18.75" customHeight="1" x14ac:dyDescent="0.5">
      <c r="B42" s="387" t="s">
        <v>1771</v>
      </c>
      <c r="C42" s="1468"/>
      <c r="D42" s="1468"/>
      <c r="E42" s="1468"/>
      <c r="F42" s="1468"/>
      <c r="G42" s="1468"/>
      <c r="H42" s="1468"/>
      <c r="I42" s="1633" t="s">
        <v>1772</v>
      </c>
    </row>
    <row r="43" spans="2:18" ht="18.75" x14ac:dyDescent="0.45">
      <c r="J43" s="1251"/>
      <c r="K43" s="1159"/>
      <c r="L43" s="1251"/>
      <c r="M43" s="1251"/>
      <c r="N43" s="1251"/>
      <c r="O43" s="1251"/>
      <c r="P43" s="1251"/>
      <c r="Q43" s="1251"/>
      <c r="R43" s="1251"/>
    </row>
    <row r="44" spans="2:18" ht="21.75" x14ac:dyDescent="0.5">
      <c r="C44" s="40"/>
      <c r="D44" s="40"/>
      <c r="E44" s="40"/>
      <c r="F44" s="40"/>
      <c r="G44" s="40"/>
      <c r="H44" s="40"/>
      <c r="J44" s="1251"/>
      <c r="K44" s="1159"/>
      <c r="L44" s="1251"/>
      <c r="M44" s="1251"/>
      <c r="N44" s="1251"/>
      <c r="O44" s="1251"/>
      <c r="P44" s="1251"/>
      <c r="Q44" s="1251"/>
      <c r="R44" s="1251"/>
    </row>
    <row r="45" spans="2:18" ht="21.75" x14ac:dyDescent="0.5">
      <c r="C45" s="1483"/>
      <c r="D45" s="1483"/>
      <c r="E45" s="1483"/>
      <c r="F45" s="1483"/>
      <c r="G45" s="1483"/>
      <c r="H45" s="1483"/>
    </row>
    <row r="47" spans="2:18" x14ac:dyDescent="0.35">
      <c r="C47" s="1155"/>
      <c r="D47" s="1155"/>
      <c r="E47" s="1155"/>
      <c r="F47" s="1155"/>
      <c r="G47" s="1155"/>
      <c r="H47" s="1155"/>
    </row>
    <row r="48" spans="2:18" x14ac:dyDescent="0.35">
      <c r="C48" s="1155"/>
      <c r="D48" s="1155"/>
      <c r="E48" s="1155"/>
      <c r="F48" s="1155"/>
      <c r="G48" s="1155"/>
      <c r="H48" s="1155"/>
    </row>
  </sheetData>
  <mergeCells count="10">
    <mergeCell ref="B3:I3"/>
    <mergeCell ref="B5:I5"/>
    <mergeCell ref="B9:B11"/>
    <mergeCell ref="C9:C11"/>
    <mergeCell ref="D9:D11"/>
    <mergeCell ref="E9:E11"/>
    <mergeCell ref="F9:F11"/>
    <mergeCell ref="G9:G11"/>
    <mergeCell ref="H9:H11"/>
    <mergeCell ref="I9:I11"/>
  </mergeCells>
  <printOptions horizontalCentered="1"/>
  <pageMargins left="0.196850393700787" right="0.196850393700787" top="0.59055118110236204" bottom="0.59055118110236204" header="0.511811023622047" footer="0.511811023622047"/>
  <pageSetup paperSize="9" scale="45" orientation="portrait" r:id="rId1"/>
  <headerFooter alignWithMargins="0">
    <oddFooter>&amp;C&amp;"Times New Roman,Regular"&amp;20- 55 -</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8"/>
  <sheetViews>
    <sheetView rightToLeft="1" view="pageBreakPreview" zoomScale="50" zoomScaleNormal="50" zoomScaleSheetLayoutView="50" workbookViewId="0">
      <pane xSplit="2" ySplit="11" topLeftCell="C27" activePane="bottomRight" state="frozen"/>
      <selection pane="topRight"/>
      <selection pane="bottomLeft"/>
      <selection pane="bottomRight"/>
    </sheetView>
  </sheetViews>
  <sheetFormatPr defaultRowHeight="15" x14ac:dyDescent="0.35"/>
  <cols>
    <col min="1" max="1" width="9.140625" style="39"/>
    <col min="2" max="2" width="60.5703125" style="39" customWidth="1"/>
    <col min="3" max="6" width="14.7109375" style="39" customWidth="1"/>
    <col min="7" max="8" width="15.5703125" style="39" customWidth="1"/>
    <col min="9" max="9" width="61.5703125" style="39" customWidth="1"/>
    <col min="10" max="10" width="9.140625" style="39"/>
    <col min="11" max="16" width="13.85546875" style="39" bestFit="1" customWidth="1"/>
    <col min="17" max="16384" width="9.140625" style="39"/>
  </cols>
  <sheetData>
    <row r="1" spans="2:23" s="42" customFormat="1" ht="19.5" customHeight="1" x14ac:dyDescent="0.65">
      <c r="C1" s="43"/>
      <c r="D1" s="43"/>
      <c r="E1" s="43"/>
      <c r="F1" s="43"/>
      <c r="G1" s="43"/>
      <c r="H1" s="43"/>
      <c r="I1" s="43"/>
      <c r="J1" s="43"/>
      <c r="K1" s="43"/>
      <c r="L1" s="43"/>
      <c r="M1" s="43"/>
      <c r="N1" s="43"/>
      <c r="O1" s="43"/>
      <c r="P1" s="43"/>
      <c r="Q1" s="43"/>
      <c r="R1" s="43"/>
      <c r="S1" s="43"/>
      <c r="T1" s="43"/>
      <c r="U1" s="43"/>
      <c r="V1" s="43"/>
      <c r="W1" s="43"/>
    </row>
    <row r="2" spans="2:23" s="42" customFormat="1" ht="19.5" customHeight="1" x14ac:dyDescent="0.65">
      <c r="B2" s="43"/>
      <c r="C2" s="43"/>
      <c r="D2" s="43"/>
      <c r="E2" s="43"/>
      <c r="F2" s="43"/>
      <c r="G2" s="43"/>
      <c r="H2" s="43"/>
      <c r="I2" s="43"/>
      <c r="J2" s="43"/>
      <c r="K2" s="43"/>
      <c r="L2" s="43"/>
      <c r="M2" s="43"/>
      <c r="N2" s="43"/>
      <c r="O2" s="43"/>
      <c r="P2" s="43"/>
      <c r="Q2" s="43"/>
      <c r="R2" s="43"/>
      <c r="S2" s="43"/>
      <c r="T2" s="43"/>
      <c r="U2" s="43"/>
      <c r="V2" s="43"/>
    </row>
    <row r="3" spans="2:23" ht="30" customHeight="1" x14ac:dyDescent="0.85">
      <c r="B3" s="1639" t="s">
        <v>1819</v>
      </c>
      <c r="C3" s="1639"/>
      <c r="D3" s="1639"/>
      <c r="E3" s="1639"/>
      <c r="F3" s="1639"/>
      <c r="G3" s="1639"/>
      <c r="H3" s="1639"/>
      <c r="I3" s="1639"/>
    </row>
    <row r="4" spans="2:23" ht="12.75" customHeight="1" x14ac:dyDescent="0.85">
      <c r="B4" s="1085"/>
      <c r="C4" s="1085"/>
      <c r="D4" s="1085"/>
      <c r="E4" s="1085"/>
      <c r="F4" s="1085"/>
      <c r="G4" s="1085"/>
      <c r="H4" s="1085"/>
      <c r="I4" s="1085"/>
    </row>
    <row r="5" spans="2:23" ht="30" customHeight="1" x14ac:dyDescent="0.85">
      <c r="B5" s="1639" t="s">
        <v>1820</v>
      </c>
      <c r="C5" s="1639"/>
      <c r="D5" s="1639"/>
      <c r="E5" s="1639"/>
      <c r="F5" s="1639"/>
      <c r="G5" s="1639"/>
      <c r="H5" s="1639"/>
      <c r="I5" s="1639"/>
    </row>
    <row r="6" spans="2:23" s="5" customFormat="1" ht="19.5" customHeight="1" x14ac:dyDescent="0.65">
      <c r="C6" s="1484"/>
      <c r="D6" s="1484"/>
      <c r="E6" s="1484"/>
      <c r="F6" s="1484"/>
      <c r="G6" s="1484"/>
      <c r="H6" s="1484"/>
      <c r="I6" s="2"/>
      <c r="J6" s="2"/>
      <c r="K6" s="2"/>
      <c r="L6" s="2"/>
      <c r="M6" s="2"/>
      <c r="N6" s="2"/>
      <c r="O6" s="2"/>
      <c r="P6" s="2"/>
      <c r="Q6" s="2"/>
      <c r="R6" s="2"/>
      <c r="S6" s="2"/>
    </row>
    <row r="7" spans="2:23" s="380" customFormat="1" ht="24" customHeight="1" x14ac:dyDescent="0.5">
      <c r="B7" s="382" t="s">
        <v>758</v>
      </c>
      <c r="C7" s="1485"/>
      <c r="D7" s="1485"/>
      <c r="E7" s="1485"/>
      <c r="F7" s="1485"/>
      <c r="G7" s="1485"/>
      <c r="H7" s="1485"/>
      <c r="I7" s="383" t="s">
        <v>762</v>
      </c>
      <c r="J7" s="383"/>
      <c r="N7" s="383"/>
    </row>
    <row r="8" spans="2:23" ht="18.75" customHeight="1" thickBot="1" x14ac:dyDescent="0.4"/>
    <row r="9" spans="2:23" s="1207" customFormat="1" ht="24.95" customHeight="1" thickTop="1" x14ac:dyDescent="0.7">
      <c r="B9" s="1851" t="s">
        <v>212</v>
      </c>
      <c r="C9" s="1824">
        <v>2015</v>
      </c>
      <c r="D9" s="1824">
        <v>2016</v>
      </c>
      <c r="E9" s="1824">
        <v>2017</v>
      </c>
      <c r="F9" s="1824">
        <v>2018</v>
      </c>
      <c r="G9" s="1824">
        <v>2019</v>
      </c>
      <c r="H9" s="1824" t="s">
        <v>1770</v>
      </c>
      <c r="I9" s="1827" t="s">
        <v>211</v>
      </c>
      <c r="J9" s="1486"/>
      <c r="N9" s="1486"/>
    </row>
    <row r="10" spans="2:23" s="1207" customFormat="1" ht="24.95" customHeight="1" x14ac:dyDescent="0.7">
      <c r="B10" s="1852"/>
      <c r="C10" s="1825"/>
      <c r="D10" s="1825"/>
      <c r="E10" s="1825"/>
      <c r="F10" s="1825"/>
      <c r="G10" s="1825"/>
      <c r="H10" s="1825"/>
      <c r="I10" s="1881"/>
    </row>
    <row r="11" spans="2:23" s="1207" customFormat="1" ht="24.95" customHeight="1" x14ac:dyDescent="0.7">
      <c r="B11" s="1853"/>
      <c r="C11" s="1826"/>
      <c r="D11" s="1826"/>
      <c r="E11" s="1826"/>
      <c r="F11" s="1826"/>
      <c r="G11" s="1826"/>
      <c r="H11" s="1826"/>
      <c r="I11" s="1882"/>
    </row>
    <row r="12" spans="2:23" s="1207" customFormat="1" ht="21" customHeight="1" x14ac:dyDescent="0.7">
      <c r="B12" s="1487"/>
      <c r="C12" s="1488"/>
      <c r="D12" s="1488"/>
      <c r="E12" s="1488"/>
      <c r="F12" s="1488"/>
      <c r="G12" s="1488"/>
      <c r="H12" s="1488"/>
      <c r="I12" s="1489"/>
    </row>
    <row r="13" spans="2:23" s="1212" customFormat="1" ht="37.5" customHeight="1" x14ac:dyDescent="0.2">
      <c r="B13" s="1291" t="s">
        <v>1380</v>
      </c>
      <c r="C13" s="568"/>
      <c r="D13" s="568"/>
      <c r="E13" s="568"/>
      <c r="F13" s="568"/>
      <c r="G13" s="568"/>
      <c r="H13" s="568"/>
      <c r="I13" s="1490" t="s">
        <v>1381</v>
      </c>
    </row>
    <row r="14" spans="2:23" s="1212" customFormat="1" ht="15.75" customHeight="1" x14ac:dyDescent="0.2">
      <c r="B14" s="511"/>
      <c r="C14" s="568"/>
      <c r="D14" s="568"/>
      <c r="E14" s="568"/>
      <c r="F14" s="568"/>
      <c r="G14" s="568"/>
      <c r="H14" s="568"/>
      <c r="I14" s="403"/>
    </row>
    <row r="15" spans="2:23" s="1212" customFormat="1" ht="37.5" customHeight="1" x14ac:dyDescent="0.2">
      <c r="B15" s="511" t="s">
        <v>1413</v>
      </c>
      <c r="C15" s="514">
        <v>5240044</v>
      </c>
      <c r="D15" s="514">
        <v>7100643</v>
      </c>
      <c r="E15" s="514">
        <v>9466848</v>
      </c>
      <c r="F15" s="514">
        <v>10710749</v>
      </c>
      <c r="G15" s="514">
        <v>12619173</v>
      </c>
      <c r="H15" s="514">
        <v>19336532</v>
      </c>
      <c r="I15" s="403" t="s">
        <v>1414</v>
      </c>
    </row>
    <row r="16" spans="2:23" s="1212" customFormat="1" ht="37.5" customHeight="1" x14ac:dyDescent="0.2">
      <c r="B16" s="511" t="s">
        <v>1415</v>
      </c>
      <c r="C16" s="906">
        <v>799997</v>
      </c>
      <c r="D16" s="906">
        <v>1025154</v>
      </c>
      <c r="E16" s="906">
        <v>1376709</v>
      </c>
      <c r="F16" s="906">
        <v>1529397</v>
      </c>
      <c r="G16" s="906">
        <v>1786119</v>
      </c>
      <c r="H16" s="906">
        <v>1991717</v>
      </c>
      <c r="I16" s="403" t="s">
        <v>1416</v>
      </c>
    </row>
    <row r="17" spans="2:9" s="1212" customFormat="1" ht="37.5" customHeight="1" x14ac:dyDescent="0.2">
      <c r="B17" s="511" t="s">
        <v>1417</v>
      </c>
      <c r="C17" s="906">
        <v>4440047</v>
      </c>
      <c r="D17" s="906">
        <v>6075489</v>
      </c>
      <c r="E17" s="906">
        <v>8090139</v>
      </c>
      <c r="F17" s="906">
        <v>9181352</v>
      </c>
      <c r="G17" s="906">
        <v>10833054</v>
      </c>
      <c r="H17" s="906">
        <v>17344815</v>
      </c>
      <c r="I17" s="403" t="s">
        <v>1418</v>
      </c>
    </row>
    <row r="18" spans="2:9" s="1212" customFormat="1" ht="37.5" customHeight="1" x14ac:dyDescent="0.2">
      <c r="B18" s="511" t="s">
        <v>1419</v>
      </c>
      <c r="C18" s="514">
        <v>620132</v>
      </c>
      <c r="D18" s="514">
        <v>482918</v>
      </c>
      <c r="E18" s="514">
        <v>748895</v>
      </c>
      <c r="F18" s="514">
        <v>865169</v>
      </c>
      <c r="G18" s="514">
        <v>858628</v>
      </c>
      <c r="H18" s="514">
        <v>1186997</v>
      </c>
      <c r="I18" s="403" t="s">
        <v>1420</v>
      </c>
    </row>
    <row r="19" spans="2:9" s="1212" customFormat="1" ht="37.5" customHeight="1" x14ac:dyDescent="0.2">
      <c r="B19" s="511" t="s">
        <v>1188</v>
      </c>
      <c r="C19" s="906">
        <v>141589</v>
      </c>
      <c r="D19" s="906">
        <v>179085</v>
      </c>
      <c r="E19" s="906">
        <v>268894</v>
      </c>
      <c r="F19" s="906">
        <v>382814</v>
      </c>
      <c r="G19" s="906">
        <v>303522</v>
      </c>
      <c r="H19" s="906">
        <v>567924</v>
      </c>
      <c r="I19" s="403" t="s">
        <v>1421</v>
      </c>
    </row>
    <row r="20" spans="2:9" s="1212" customFormat="1" ht="37.5" customHeight="1" x14ac:dyDescent="0.2">
      <c r="B20" s="511" t="s">
        <v>1054</v>
      </c>
      <c r="C20" s="906">
        <v>478543</v>
      </c>
      <c r="D20" s="906">
        <v>303833</v>
      </c>
      <c r="E20" s="906">
        <v>480001</v>
      </c>
      <c r="F20" s="906">
        <v>482355</v>
      </c>
      <c r="G20" s="906">
        <v>555106</v>
      </c>
      <c r="H20" s="906">
        <v>619073</v>
      </c>
      <c r="I20" s="403" t="s">
        <v>1422</v>
      </c>
    </row>
    <row r="21" spans="2:9" s="1212" customFormat="1" ht="37.5" customHeight="1" x14ac:dyDescent="0.2">
      <c r="B21" s="511" t="s">
        <v>1423</v>
      </c>
      <c r="C21" s="514">
        <v>-1076515</v>
      </c>
      <c r="D21" s="514">
        <v>-1455517</v>
      </c>
      <c r="E21" s="514">
        <v>-1867604</v>
      </c>
      <c r="F21" s="514">
        <v>-1995191</v>
      </c>
      <c r="G21" s="514">
        <v>-1856937</v>
      </c>
      <c r="H21" s="514">
        <v>-3253185</v>
      </c>
      <c r="I21" s="403" t="s">
        <v>1424</v>
      </c>
    </row>
    <row r="22" spans="2:9" s="1212" customFormat="1" ht="37.5" customHeight="1" x14ac:dyDescent="0.2">
      <c r="B22" s="1304" t="s">
        <v>1425</v>
      </c>
      <c r="C22" s="906">
        <v>683638</v>
      </c>
      <c r="D22" s="906">
        <v>1328566</v>
      </c>
      <c r="E22" s="906">
        <v>1614503</v>
      </c>
      <c r="F22" s="906">
        <v>1429160</v>
      </c>
      <c r="G22" s="906">
        <v>1511882</v>
      </c>
      <c r="H22" s="906">
        <v>2552006</v>
      </c>
      <c r="I22" s="1491" t="s">
        <v>1426</v>
      </c>
    </row>
    <row r="23" spans="2:9" s="1212" customFormat="1" ht="37.5" customHeight="1" x14ac:dyDescent="0.2">
      <c r="B23" s="511" t="s">
        <v>1427</v>
      </c>
      <c r="C23" s="906">
        <v>1760153</v>
      </c>
      <c r="D23" s="906">
        <v>2784083</v>
      </c>
      <c r="E23" s="906">
        <v>3482107</v>
      </c>
      <c r="F23" s="906">
        <v>3424351</v>
      </c>
      <c r="G23" s="906">
        <v>3368819</v>
      </c>
      <c r="H23" s="906">
        <v>5805191</v>
      </c>
      <c r="I23" s="403" t="s">
        <v>1428</v>
      </c>
    </row>
    <row r="24" spans="2:9" s="1213" customFormat="1" ht="37.5" customHeight="1" x14ac:dyDescent="0.2">
      <c r="B24" s="1295" t="s">
        <v>1429</v>
      </c>
      <c r="C24" s="513">
        <v>4783661</v>
      </c>
      <c r="D24" s="513">
        <v>6128044</v>
      </c>
      <c r="E24" s="513">
        <v>8348139</v>
      </c>
      <c r="F24" s="513">
        <v>9580727</v>
      </c>
      <c r="G24" s="513">
        <v>11620864</v>
      </c>
      <c r="H24" s="513">
        <v>17270344</v>
      </c>
      <c r="I24" s="384" t="s">
        <v>1430</v>
      </c>
    </row>
    <row r="25" spans="2:9" s="1212" customFormat="1" ht="24.95" customHeight="1" x14ac:dyDescent="0.2">
      <c r="B25" s="511"/>
      <c r="C25" s="906"/>
      <c r="D25" s="906"/>
      <c r="E25" s="906"/>
      <c r="F25" s="906"/>
      <c r="G25" s="906"/>
      <c r="H25" s="906"/>
      <c r="I25" s="403"/>
    </row>
    <row r="26" spans="2:9" s="1212" customFormat="1" ht="24.95" customHeight="1" thickBot="1" x14ac:dyDescent="0.25">
      <c r="B26" s="1265"/>
      <c r="C26" s="1403"/>
      <c r="D26" s="1403"/>
      <c r="E26" s="1403"/>
      <c r="F26" s="1403"/>
      <c r="G26" s="1403"/>
      <c r="H26" s="1403"/>
      <c r="I26" s="1492"/>
    </row>
    <row r="27" spans="2:9" s="1212" customFormat="1" ht="22.5" customHeight="1" thickTop="1" x14ac:dyDescent="0.2">
      <c r="B27" s="1493"/>
      <c r="C27" s="906"/>
      <c r="D27" s="906"/>
      <c r="E27" s="906"/>
      <c r="F27" s="906"/>
      <c r="G27" s="906"/>
      <c r="H27" s="906"/>
      <c r="I27" s="1494"/>
    </row>
    <row r="28" spans="2:9" s="1212" customFormat="1" ht="37.5" customHeight="1" x14ac:dyDescent="0.2">
      <c r="B28" s="1291" t="s">
        <v>1396</v>
      </c>
      <c r="C28" s="1405"/>
      <c r="D28" s="1405"/>
      <c r="E28" s="1405"/>
      <c r="F28" s="1405"/>
      <c r="G28" s="1405"/>
      <c r="H28" s="1405"/>
      <c r="I28" s="1490" t="s">
        <v>1397</v>
      </c>
    </row>
    <row r="29" spans="2:9" s="1212" customFormat="1" ht="15.75" customHeight="1" x14ac:dyDescent="0.2">
      <c r="B29" s="511"/>
      <c r="C29" s="906"/>
      <c r="D29" s="906"/>
      <c r="E29" s="906"/>
      <c r="F29" s="906"/>
      <c r="G29" s="906"/>
      <c r="H29" s="906"/>
      <c r="I29" s="403"/>
    </row>
    <row r="30" spans="2:9" s="1212" customFormat="1" ht="37.5" customHeight="1" x14ac:dyDescent="0.2">
      <c r="B30" s="511" t="s">
        <v>1413</v>
      </c>
      <c r="C30" s="514">
        <v>562610</v>
      </c>
      <c r="D30" s="514">
        <v>546278</v>
      </c>
      <c r="E30" s="514">
        <v>418861</v>
      </c>
      <c r="F30" s="514">
        <v>352709</v>
      </c>
      <c r="G30" s="514">
        <v>412712</v>
      </c>
      <c r="H30" s="514">
        <v>299164</v>
      </c>
      <c r="I30" s="403" t="s">
        <v>1414</v>
      </c>
    </row>
    <row r="31" spans="2:9" s="1212" customFormat="1" ht="37.5" customHeight="1" x14ac:dyDescent="0.2">
      <c r="B31" s="511" t="s">
        <v>1415</v>
      </c>
      <c r="C31" s="906">
        <v>251792</v>
      </c>
      <c r="D31" s="906">
        <v>230338</v>
      </c>
      <c r="E31" s="906">
        <v>215905</v>
      </c>
      <c r="F31" s="906">
        <v>228267</v>
      </c>
      <c r="G31" s="906">
        <v>240361</v>
      </c>
      <c r="H31" s="906">
        <v>224409</v>
      </c>
      <c r="I31" s="403" t="s">
        <v>1416</v>
      </c>
    </row>
    <row r="32" spans="2:9" s="1212" customFormat="1" ht="37.5" customHeight="1" x14ac:dyDescent="0.2">
      <c r="B32" s="511" t="s">
        <v>1417</v>
      </c>
      <c r="C32" s="906">
        <v>310818</v>
      </c>
      <c r="D32" s="906">
        <v>315940</v>
      </c>
      <c r="E32" s="906">
        <v>202956</v>
      </c>
      <c r="F32" s="906">
        <v>124442</v>
      </c>
      <c r="G32" s="906">
        <v>172351</v>
      </c>
      <c r="H32" s="906">
        <v>74755</v>
      </c>
      <c r="I32" s="403" t="s">
        <v>1418</v>
      </c>
    </row>
    <row r="33" spans="2:9" s="1212" customFormat="1" ht="37.5" customHeight="1" x14ac:dyDescent="0.2">
      <c r="B33" s="511" t="s">
        <v>1419</v>
      </c>
      <c r="C33" s="514">
        <v>267745</v>
      </c>
      <c r="D33" s="514">
        <v>236073</v>
      </c>
      <c r="E33" s="514">
        <v>393864</v>
      </c>
      <c r="F33" s="514">
        <v>464201</v>
      </c>
      <c r="G33" s="514">
        <v>403924</v>
      </c>
      <c r="H33" s="514">
        <v>447815</v>
      </c>
      <c r="I33" s="403" t="s">
        <v>1420</v>
      </c>
    </row>
    <row r="34" spans="2:9" s="1212" customFormat="1" ht="37.5" customHeight="1" x14ac:dyDescent="0.2">
      <c r="B34" s="511" t="s">
        <v>1188</v>
      </c>
      <c r="C34" s="906">
        <v>43006</v>
      </c>
      <c r="D34" s="906">
        <v>38287</v>
      </c>
      <c r="E34" s="906">
        <v>168198</v>
      </c>
      <c r="F34" s="906">
        <v>257692</v>
      </c>
      <c r="G34" s="906">
        <v>182592</v>
      </c>
      <c r="H34" s="906">
        <v>221427</v>
      </c>
      <c r="I34" s="403" t="s">
        <v>1421</v>
      </c>
    </row>
    <row r="35" spans="2:9" s="1212" customFormat="1" ht="37.5" customHeight="1" x14ac:dyDescent="0.2">
      <c r="B35" s="511" t="s">
        <v>1054</v>
      </c>
      <c r="C35" s="906">
        <v>224739</v>
      </c>
      <c r="D35" s="906">
        <v>197786</v>
      </c>
      <c r="E35" s="906">
        <v>225666</v>
      </c>
      <c r="F35" s="906">
        <v>206509</v>
      </c>
      <c r="G35" s="906">
        <v>221332</v>
      </c>
      <c r="H35" s="906">
        <v>226388</v>
      </c>
      <c r="I35" s="403" t="s">
        <v>1422</v>
      </c>
    </row>
    <row r="36" spans="2:9" s="1212" customFormat="1" ht="37.5" customHeight="1" x14ac:dyDescent="0.2">
      <c r="B36" s="511" t="s">
        <v>1423</v>
      </c>
      <c r="C36" s="514">
        <v>-113169</v>
      </c>
      <c r="D36" s="514">
        <v>-111105</v>
      </c>
      <c r="E36" s="514">
        <v>-146334</v>
      </c>
      <c r="F36" s="514">
        <v>-141235</v>
      </c>
      <c r="G36" s="514">
        <v>-132713</v>
      </c>
      <c r="H36" s="514">
        <v>-89549</v>
      </c>
      <c r="I36" s="403" t="s">
        <v>1424</v>
      </c>
    </row>
    <row r="37" spans="2:9" s="1212" customFormat="1" ht="37.5" customHeight="1" x14ac:dyDescent="0.2">
      <c r="B37" s="1304" t="s">
        <v>1425</v>
      </c>
      <c r="C37" s="906">
        <v>39737</v>
      </c>
      <c r="D37" s="906">
        <v>37973</v>
      </c>
      <c r="E37" s="906">
        <v>49358</v>
      </c>
      <c r="F37" s="906">
        <v>42259</v>
      </c>
      <c r="G37" s="906">
        <v>46779</v>
      </c>
      <c r="H37" s="906">
        <v>68813</v>
      </c>
      <c r="I37" s="1491" t="s">
        <v>1426</v>
      </c>
    </row>
    <row r="38" spans="2:9" s="1212" customFormat="1" ht="37.5" customHeight="1" x14ac:dyDescent="0.2">
      <c r="B38" s="511" t="s">
        <v>1427</v>
      </c>
      <c r="C38" s="906">
        <v>152906</v>
      </c>
      <c r="D38" s="906">
        <v>149078</v>
      </c>
      <c r="E38" s="906">
        <v>195692</v>
      </c>
      <c r="F38" s="906">
        <v>183494</v>
      </c>
      <c r="G38" s="906">
        <v>179492</v>
      </c>
      <c r="H38" s="906">
        <v>158362</v>
      </c>
      <c r="I38" s="403" t="s">
        <v>1428</v>
      </c>
    </row>
    <row r="39" spans="2:9" s="1213" customFormat="1" ht="37.5" customHeight="1" x14ac:dyDescent="0.2">
      <c r="B39" s="1295" t="s">
        <v>1429</v>
      </c>
      <c r="C39" s="513">
        <v>717186</v>
      </c>
      <c r="D39" s="513">
        <v>671246</v>
      </c>
      <c r="E39" s="513">
        <v>666391</v>
      </c>
      <c r="F39" s="513">
        <v>675675</v>
      </c>
      <c r="G39" s="513">
        <v>683923</v>
      </c>
      <c r="H39" s="513">
        <v>657430</v>
      </c>
      <c r="I39" s="384" t="s">
        <v>1430</v>
      </c>
    </row>
    <row r="40" spans="2:9" s="1212" customFormat="1" ht="24.95" customHeight="1" thickBot="1" x14ac:dyDescent="0.25">
      <c r="B40" s="1265"/>
      <c r="C40" s="1495"/>
      <c r="D40" s="1495"/>
      <c r="E40" s="1495"/>
      <c r="F40" s="1495"/>
      <c r="G40" s="1495"/>
      <c r="H40" s="1495"/>
      <c r="I40" s="1496"/>
    </row>
    <row r="41" spans="2:9" ht="9" customHeight="1" thickTop="1" x14ac:dyDescent="0.35"/>
    <row r="42" spans="2:9" s="380" customFormat="1" ht="18.75" customHeight="1" x14ac:dyDescent="0.5">
      <c r="B42" s="197" t="s">
        <v>1146</v>
      </c>
      <c r="C42" s="197"/>
      <c r="D42" s="197"/>
      <c r="E42" s="197"/>
      <c r="F42" s="197"/>
      <c r="G42" s="197"/>
      <c r="H42" s="197"/>
      <c r="I42" s="197" t="s">
        <v>1147</v>
      </c>
    </row>
    <row r="43" spans="2:9" s="380" customFormat="1" ht="18.75" customHeight="1" x14ac:dyDescent="0.5">
      <c r="B43" s="387" t="s">
        <v>1771</v>
      </c>
      <c r="C43" s="1468"/>
      <c r="D43" s="1468"/>
      <c r="E43" s="1468"/>
      <c r="F43" s="1468"/>
      <c r="G43" s="1468"/>
      <c r="H43" s="1468"/>
      <c r="I43" s="1633" t="s">
        <v>1772</v>
      </c>
    </row>
    <row r="48" spans="2:9" x14ac:dyDescent="0.35">
      <c r="C48" s="1155"/>
      <c r="D48" s="1155"/>
      <c r="E48" s="1155"/>
      <c r="F48" s="1155"/>
      <c r="G48" s="1155"/>
      <c r="H48" s="1155"/>
    </row>
  </sheetData>
  <mergeCells count="10">
    <mergeCell ref="B3:I3"/>
    <mergeCell ref="B5:I5"/>
    <mergeCell ref="B9:B11"/>
    <mergeCell ref="C9:C11"/>
    <mergeCell ref="D9:D11"/>
    <mergeCell ref="E9:E11"/>
    <mergeCell ref="F9:F11"/>
    <mergeCell ref="G9:G11"/>
    <mergeCell ref="H9:H11"/>
    <mergeCell ref="I9:I11"/>
  </mergeCells>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Roman,Regular"&amp;20- 56 -</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3"/>
  <sheetViews>
    <sheetView rightToLeft="1" view="pageBreakPreview" zoomScale="50" zoomScaleNormal="50" zoomScaleSheetLayoutView="50" workbookViewId="0"/>
  </sheetViews>
  <sheetFormatPr defaultRowHeight="15" x14ac:dyDescent="0.35"/>
  <cols>
    <col min="1" max="1" width="9.140625" style="39"/>
    <col min="2" max="2" width="62.7109375" style="39" customWidth="1"/>
    <col min="3" max="8" width="14.7109375" style="39" customWidth="1"/>
    <col min="9" max="9" width="62.7109375" style="39" customWidth="1"/>
    <col min="10" max="10" width="9.140625" style="39"/>
    <col min="11" max="11" width="13.28515625" style="39" bestFit="1" customWidth="1"/>
    <col min="12" max="16384" width="9.140625" style="39"/>
  </cols>
  <sheetData>
    <row r="1" spans="2:23" s="42" customFormat="1" ht="19.5" customHeight="1" x14ac:dyDescent="0.65">
      <c r="C1" s="43"/>
      <c r="D1" s="43"/>
      <c r="E1" s="43"/>
      <c r="F1" s="43"/>
      <c r="G1" s="43"/>
      <c r="H1" s="43"/>
      <c r="I1" s="43"/>
      <c r="J1" s="43"/>
      <c r="K1" s="43"/>
      <c r="L1" s="43"/>
      <c r="M1" s="43"/>
      <c r="N1" s="43"/>
      <c r="O1" s="43"/>
      <c r="P1" s="43"/>
      <c r="Q1" s="43"/>
      <c r="R1" s="43"/>
      <c r="S1" s="43"/>
      <c r="T1" s="43"/>
      <c r="U1" s="43"/>
      <c r="V1" s="43"/>
      <c r="W1" s="43"/>
    </row>
    <row r="2" spans="2:23" s="42" customFormat="1" ht="19.5" customHeight="1" x14ac:dyDescent="0.65">
      <c r="B2" s="43"/>
      <c r="C2" s="43"/>
      <c r="D2" s="43"/>
      <c r="E2" s="43"/>
      <c r="F2" s="43"/>
      <c r="G2" s="43"/>
      <c r="H2" s="43"/>
      <c r="I2" s="43"/>
      <c r="J2" s="43"/>
      <c r="K2" s="43"/>
      <c r="L2" s="43"/>
      <c r="M2" s="43"/>
      <c r="N2" s="43"/>
      <c r="O2" s="43"/>
      <c r="P2" s="43"/>
      <c r="Q2" s="43"/>
      <c r="R2" s="43"/>
      <c r="S2" s="43"/>
      <c r="T2" s="43"/>
      <c r="U2" s="43"/>
      <c r="V2" s="43"/>
    </row>
    <row r="3" spans="2:23" ht="36.75" x14ac:dyDescent="0.85">
      <c r="B3" s="1639" t="s">
        <v>1821</v>
      </c>
      <c r="C3" s="1830"/>
      <c r="D3" s="1830"/>
      <c r="E3" s="1830"/>
      <c r="F3" s="1830"/>
      <c r="G3" s="1830"/>
      <c r="H3" s="1830"/>
      <c r="I3" s="1830"/>
    </row>
    <row r="4" spans="2:23" ht="14.25" customHeight="1" x14ac:dyDescent="0.85">
      <c r="B4" s="1497"/>
      <c r="C4" s="1254"/>
      <c r="D4" s="1254"/>
      <c r="E4" s="1254"/>
      <c r="F4" s="1254"/>
      <c r="G4" s="1254"/>
      <c r="H4" s="1254"/>
      <c r="I4" s="1254"/>
    </row>
    <row r="5" spans="2:23" ht="36.75" x14ac:dyDescent="0.85">
      <c r="B5" s="1639" t="s">
        <v>1822</v>
      </c>
      <c r="C5" s="1830"/>
      <c r="D5" s="1830"/>
      <c r="E5" s="1830"/>
      <c r="F5" s="1830"/>
      <c r="G5" s="1830"/>
      <c r="H5" s="1830"/>
      <c r="I5" s="1830"/>
    </row>
    <row r="6" spans="2:23" ht="19.5" customHeight="1" x14ac:dyDescent="0.65">
      <c r="B6" s="47"/>
      <c r="C6" s="46"/>
      <c r="D6" s="46"/>
      <c r="E6" s="46"/>
      <c r="F6" s="46"/>
      <c r="G6" s="46"/>
      <c r="H6" s="46"/>
      <c r="I6" s="46"/>
    </row>
    <row r="7" spans="2:23" s="11" customFormat="1" ht="20.25" customHeight="1" x14ac:dyDescent="0.5">
      <c r="B7" s="382" t="s">
        <v>758</v>
      </c>
      <c r="C7" s="380"/>
      <c r="D7" s="380"/>
      <c r="E7" s="380"/>
      <c r="F7" s="380"/>
      <c r="G7" s="380"/>
      <c r="H7" s="380"/>
      <c r="I7" s="383" t="s">
        <v>762</v>
      </c>
      <c r="J7" s="1117"/>
      <c r="N7" s="1117"/>
    </row>
    <row r="8" spans="2:23" ht="18.75" customHeight="1" thickBot="1" x14ac:dyDescent="0.4"/>
    <row r="9" spans="2:23" s="219" customFormat="1" ht="24.95" customHeight="1" thickTop="1" x14ac:dyDescent="0.7">
      <c r="B9" s="1851" t="s">
        <v>212</v>
      </c>
      <c r="C9" s="1824">
        <v>2015</v>
      </c>
      <c r="D9" s="1824">
        <v>2016</v>
      </c>
      <c r="E9" s="1824">
        <v>2017</v>
      </c>
      <c r="F9" s="1824">
        <v>2018</v>
      </c>
      <c r="G9" s="1824">
        <v>2019</v>
      </c>
      <c r="H9" s="1824" t="s">
        <v>1770</v>
      </c>
      <c r="I9" s="1854" t="s">
        <v>211</v>
      </c>
      <c r="J9" s="1118"/>
      <c r="N9" s="1118"/>
    </row>
    <row r="10" spans="2:23" s="219" customFormat="1" ht="24.95" customHeight="1" x14ac:dyDescent="0.7">
      <c r="B10" s="1852"/>
      <c r="C10" s="1825"/>
      <c r="D10" s="1825"/>
      <c r="E10" s="1825"/>
      <c r="F10" s="1825"/>
      <c r="G10" s="1825"/>
      <c r="H10" s="1825"/>
      <c r="I10" s="1883"/>
    </row>
    <row r="11" spans="2:23" s="219" customFormat="1" ht="24.95" customHeight="1" x14ac:dyDescent="0.7">
      <c r="B11" s="1853"/>
      <c r="C11" s="1826"/>
      <c r="D11" s="1826"/>
      <c r="E11" s="1826"/>
      <c r="F11" s="1826"/>
      <c r="G11" s="1826"/>
      <c r="H11" s="1826"/>
      <c r="I11" s="1884"/>
    </row>
    <row r="12" spans="2:23" s="219" customFormat="1" ht="15" customHeight="1" x14ac:dyDescent="0.7">
      <c r="B12" s="1498"/>
      <c r="C12" s="1499"/>
      <c r="D12" s="1499"/>
      <c r="E12" s="1499"/>
      <c r="F12" s="1499"/>
      <c r="G12" s="1499"/>
      <c r="H12" s="1499"/>
      <c r="I12" s="1500"/>
    </row>
    <row r="13" spans="2:23" s="400" customFormat="1" ht="36.950000000000003" customHeight="1" x14ac:dyDescent="0.2">
      <c r="B13" s="1501" t="s">
        <v>1380</v>
      </c>
      <c r="C13" s="524"/>
      <c r="D13" s="524"/>
      <c r="E13" s="524"/>
      <c r="F13" s="524"/>
      <c r="G13" s="524"/>
      <c r="H13" s="524"/>
      <c r="I13" s="1502" t="s">
        <v>1381</v>
      </c>
    </row>
    <row r="14" spans="2:23" s="400" customFormat="1" ht="15.75" customHeight="1" x14ac:dyDescent="0.2">
      <c r="B14" s="511"/>
      <c r="C14" s="524"/>
      <c r="D14" s="524"/>
      <c r="E14" s="524"/>
      <c r="F14" s="524"/>
      <c r="G14" s="524"/>
      <c r="H14" s="524"/>
      <c r="I14" s="1298"/>
    </row>
    <row r="15" spans="2:23" s="379" customFormat="1" ht="36.75" customHeight="1" x14ac:dyDescent="0.2">
      <c r="B15" s="1295" t="s">
        <v>1431</v>
      </c>
      <c r="C15" s="521"/>
      <c r="D15" s="521"/>
      <c r="E15" s="521"/>
      <c r="F15" s="521"/>
      <c r="G15" s="521"/>
      <c r="H15" s="521"/>
      <c r="I15" s="1296" t="s">
        <v>1432</v>
      </c>
    </row>
    <row r="16" spans="2:23" s="400" customFormat="1" ht="36.950000000000003" customHeight="1" x14ac:dyDescent="0.2">
      <c r="B16" s="511" t="s">
        <v>192</v>
      </c>
      <c r="C16" s="514">
        <v>65570</v>
      </c>
      <c r="D16" s="514">
        <v>40999</v>
      </c>
      <c r="E16" s="514">
        <v>92511</v>
      </c>
      <c r="F16" s="514">
        <v>113698</v>
      </c>
      <c r="G16" s="514">
        <v>91223</v>
      </c>
      <c r="H16" s="514">
        <v>110885.4</v>
      </c>
      <c r="I16" s="1298" t="s">
        <v>193</v>
      </c>
    </row>
    <row r="17" spans="2:10" s="400" customFormat="1" ht="36.950000000000003" customHeight="1" x14ac:dyDescent="0.2">
      <c r="B17" s="511" t="s">
        <v>1433</v>
      </c>
      <c r="C17" s="514">
        <v>150560</v>
      </c>
      <c r="D17" s="514">
        <v>119116</v>
      </c>
      <c r="E17" s="514">
        <v>203674</v>
      </c>
      <c r="F17" s="514">
        <v>245741</v>
      </c>
      <c r="G17" s="514">
        <v>242466</v>
      </c>
      <c r="H17" s="514">
        <v>325904.40000000002</v>
      </c>
      <c r="I17" s="1298" t="s">
        <v>150</v>
      </c>
    </row>
    <row r="18" spans="2:10" s="400" customFormat="1" ht="36.950000000000003" customHeight="1" x14ac:dyDescent="0.2">
      <c r="B18" s="511" t="s">
        <v>1403</v>
      </c>
      <c r="C18" s="514">
        <v>53702</v>
      </c>
      <c r="D18" s="514">
        <v>46562</v>
      </c>
      <c r="E18" s="514">
        <v>127967</v>
      </c>
      <c r="F18" s="514">
        <v>147305</v>
      </c>
      <c r="G18" s="514">
        <v>127653</v>
      </c>
      <c r="H18" s="514">
        <v>136850</v>
      </c>
      <c r="I18" s="1298" t="s">
        <v>1404</v>
      </c>
    </row>
    <row r="19" spans="2:10" s="400" customFormat="1" ht="36.950000000000003" customHeight="1" x14ac:dyDescent="0.2">
      <c r="B19" s="511" t="s">
        <v>1434</v>
      </c>
      <c r="C19" s="514">
        <v>118600</v>
      </c>
      <c r="D19" s="514">
        <v>115495</v>
      </c>
      <c r="E19" s="514">
        <v>119892</v>
      </c>
      <c r="F19" s="514">
        <v>124456</v>
      </c>
      <c r="G19" s="514">
        <v>138147</v>
      </c>
      <c r="H19" s="514">
        <v>145054</v>
      </c>
      <c r="I19" s="1298" t="s">
        <v>1435</v>
      </c>
    </row>
    <row r="20" spans="2:10" s="400" customFormat="1" ht="36.950000000000003" customHeight="1" x14ac:dyDescent="0.2">
      <c r="B20" s="511" t="s">
        <v>1436</v>
      </c>
      <c r="C20" s="514">
        <v>231699</v>
      </c>
      <c r="D20" s="514">
        <v>160745</v>
      </c>
      <c r="E20" s="514">
        <v>204850</v>
      </c>
      <c r="F20" s="514">
        <v>233969</v>
      </c>
      <c r="G20" s="514">
        <v>259139</v>
      </c>
      <c r="H20" s="514">
        <v>468303</v>
      </c>
      <c r="I20" s="1298" t="s">
        <v>1437</v>
      </c>
    </row>
    <row r="21" spans="2:10" s="400" customFormat="1" ht="36.950000000000003" customHeight="1" x14ac:dyDescent="0.2">
      <c r="B21" s="1295" t="s">
        <v>934</v>
      </c>
      <c r="C21" s="513">
        <v>620131</v>
      </c>
      <c r="D21" s="513">
        <v>482917</v>
      </c>
      <c r="E21" s="513">
        <v>748894</v>
      </c>
      <c r="F21" s="513">
        <v>865169</v>
      </c>
      <c r="G21" s="513">
        <v>858628</v>
      </c>
      <c r="H21" s="513">
        <v>1186996.8</v>
      </c>
      <c r="I21" s="1296" t="s">
        <v>67</v>
      </c>
    </row>
    <row r="22" spans="2:10" s="400" customFormat="1" ht="17.25" customHeight="1" x14ac:dyDescent="0.2">
      <c r="B22" s="511"/>
      <c r="C22" s="514"/>
      <c r="D22" s="514"/>
      <c r="E22" s="514"/>
      <c r="F22" s="514"/>
      <c r="G22" s="514"/>
      <c r="H22" s="514"/>
      <c r="I22" s="1298"/>
    </row>
    <row r="23" spans="2:10" s="400" customFormat="1" ht="36.950000000000003" customHeight="1" x14ac:dyDescent="0.2">
      <c r="B23" s="1295" t="s">
        <v>1438</v>
      </c>
      <c r="C23" s="513"/>
      <c r="D23" s="513"/>
      <c r="E23" s="513"/>
      <c r="F23" s="513"/>
      <c r="G23" s="513"/>
      <c r="H23" s="513"/>
      <c r="I23" s="1296" t="s">
        <v>1439</v>
      </c>
    </row>
    <row r="24" spans="2:10" s="400" customFormat="1" ht="36.950000000000003" customHeight="1" x14ac:dyDescent="0.2">
      <c r="B24" s="511" t="s">
        <v>1434</v>
      </c>
      <c r="C24" s="514">
        <v>118600</v>
      </c>
      <c r="D24" s="514">
        <v>115495</v>
      </c>
      <c r="E24" s="514">
        <v>119892</v>
      </c>
      <c r="F24" s="514">
        <v>124456</v>
      </c>
      <c r="G24" s="514">
        <v>138147</v>
      </c>
      <c r="H24" s="514">
        <v>145054</v>
      </c>
      <c r="I24" s="1298" t="s">
        <v>1435</v>
      </c>
      <c r="J24" s="1503"/>
    </row>
    <row r="25" spans="2:10" s="400" customFormat="1" ht="36.950000000000003" customHeight="1" x14ac:dyDescent="0.2">
      <c r="B25" s="511" t="s">
        <v>1440</v>
      </c>
      <c r="C25" s="514">
        <v>53053</v>
      </c>
      <c r="D25" s="514">
        <v>22039</v>
      </c>
      <c r="E25" s="514">
        <v>44790</v>
      </c>
      <c r="F25" s="514">
        <v>58815</v>
      </c>
      <c r="G25" s="514">
        <v>53800</v>
      </c>
      <c r="H25" s="514">
        <v>90774</v>
      </c>
      <c r="I25" s="1298" t="s">
        <v>1441</v>
      </c>
      <c r="J25" s="1503"/>
    </row>
    <row r="26" spans="2:10" s="400" customFormat="1" ht="36.950000000000003" customHeight="1" x14ac:dyDescent="0.2">
      <c r="B26" s="511" t="s">
        <v>1442</v>
      </c>
      <c r="C26" s="514">
        <v>55941</v>
      </c>
      <c r="D26" s="514">
        <v>70489</v>
      </c>
      <c r="E26" s="514">
        <v>96573</v>
      </c>
      <c r="F26" s="514">
        <v>130048</v>
      </c>
      <c r="G26" s="514">
        <v>90775</v>
      </c>
      <c r="H26" s="514">
        <v>202559</v>
      </c>
      <c r="I26" s="1298" t="s">
        <v>1443</v>
      </c>
      <c r="J26" s="1503"/>
    </row>
    <row r="27" spans="2:10" s="400" customFormat="1" ht="36.950000000000003" customHeight="1" x14ac:dyDescent="0.2">
      <c r="B27" s="511" t="s">
        <v>1444</v>
      </c>
      <c r="C27" s="514">
        <v>16684</v>
      </c>
      <c r="D27" s="514">
        <v>80492</v>
      </c>
      <c r="E27" s="514">
        <v>126777</v>
      </c>
      <c r="F27" s="514">
        <v>118571</v>
      </c>
      <c r="G27" s="514">
        <v>151524</v>
      </c>
      <c r="H27" s="514">
        <v>163599</v>
      </c>
      <c r="I27" s="1298" t="s">
        <v>1360</v>
      </c>
      <c r="J27" s="1503"/>
    </row>
    <row r="28" spans="2:10" s="400" customFormat="1" ht="36.950000000000003" customHeight="1" x14ac:dyDescent="0.2">
      <c r="B28" s="511" t="s">
        <v>1445</v>
      </c>
      <c r="C28" s="514">
        <v>375854</v>
      </c>
      <c r="D28" s="514">
        <v>194403</v>
      </c>
      <c r="E28" s="514">
        <v>360863</v>
      </c>
      <c r="F28" s="514">
        <v>433278</v>
      </c>
      <c r="G28" s="514">
        <v>424382</v>
      </c>
      <c r="H28" s="514">
        <v>585013</v>
      </c>
      <c r="I28" s="1303" t="s">
        <v>1446</v>
      </c>
      <c r="J28" s="1503"/>
    </row>
    <row r="29" spans="2:10" s="400" customFormat="1" ht="36.950000000000003" customHeight="1" x14ac:dyDescent="0.2">
      <c r="B29" s="1295" t="s">
        <v>934</v>
      </c>
      <c r="C29" s="513">
        <v>620132</v>
      </c>
      <c r="D29" s="513">
        <v>482918</v>
      </c>
      <c r="E29" s="513">
        <v>748895</v>
      </c>
      <c r="F29" s="513">
        <v>865168</v>
      </c>
      <c r="G29" s="513">
        <v>858628</v>
      </c>
      <c r="H29" s="513">
        <v>1186999</v>
      </c>
      <c r="I29" s="1296" t="s">
        <v>67</v>
      </c>
      <c r="J29" s="1503"/>
    </row>
    <row r="30" spans="2:10" s="400" customFormat="1" ht="30" customHeight="1" thickBot="1" x14ac:dyDescent="0.25">
      <c r="B30" s="1265"/>
      <c r="C30" s="1300"/>
      <c r="D30" s="1300"/>
      <c r="E30" s="1300"/>
      <c r="F30" s="1300"/>
      <c r="G30" s="1300"/>
      <c r="H30" s="1300"/>
      <c r="I30" s="1301"/>
    </row>
    <row r="31" spans="2:10" s="400" customFormat="1" ht="17.25" customHeight="1" thickTop="1" x14ac:dyDescent="0.2">
      <c r="B31" s="511"/>
      <c r="C31" s="514"/>
      <c r="D31" s="514"/>
      <c r="E31" s="514"/>
      <c r="F31" s="514"/>
      <c r="G31" s="514"/>
      <c r="H31" s="514"/>
      <c r="I31" s="1298"/>
    </row>
    <row r="32" spans="2:10" s="400" customFormat="1" ht="36.950000000000003" customHeight="1" x14ac:dyDescent="0.2">
      <c r="B32" s="1291" t="s">
        <v>1396</v>
      </c>
      <c r="C32" s="1302"/>
      <c r="D32" s="1302"/>
      <c r="E32" s="1302"/>
      <c r="F32" s="1302"/>
      <c r="G32" s="1302"/>
      <c r="H32" s="1302"/>
      <c r="I32" s="1293" t="s">
        <v>1397</v>
      </c>
    </row>
    <row r="33" spans="2:10" s="400" customFormat="1" ht="15.75" customHeight="1" x14ac:dyDescent="0.2">
      <c r="B33" s="511"/>
      <c r="C33" s="514"/>
      <c r="D33" s="514"/>
      <c r="E33" s="514"/>
      <c r="F33" s="514"/>
      <c r="G33" s="514"/>
      <c r="H33" s="514"/>
      <c r="I33" s="1298"/>
    </row>
    <row r="34" spans="2:10" s="400" customFormat="1" ht="36.950000000000003" customHeight="1" x14ac:dyDescent="0.2">
      <c r="B34" s="1295" t="s">
        <v>1431</v>
      </c>
      <c r="C34" s="514"/>
      <c r="D34" s="514"/>
      <c r="E34" s="514"/>
      <c r="F34" s="514"/>
      <c r="G34" s="514"/>
      <c r="H34" s="514"/>
      <c r="I34" s="1296" t="s">
        <v>1432</v>
      </c>
    </row>
    <row r="35" spans="2:10" s="400" customFormat="1" ht="36.950000000000003" customHeight="1" x14ac:dyDescent="0.2">
      <c r="B35" s="511" t="s">
        <v>192</v>
      </c>
      <c r="C35" s="514">
        <v>86505</v>
      </c>
      <c r="D35" s="514">
        <v>28974</v>
      </c>
      <c r="E35" s="514">
        <v>48345</v>
      </c>
      <c r="F35" s="514">
        <v>92334</v>
      </c>
      <c r="G35" s="514">
        <v>59213</v>
      </c>
      <c r="H35" s="514">
        <v>24908</v>
      </c>
      <c r="I35" s="1298" t="s">
        <v>193</v>
      </c>
    </row>
    <row r="36" spans="2:10" s="400" customFormat="1" ht="36.950000000000003" customHeight="1" x14ac:dyDescent="0.2">
      <c r="B36" s="511" t="s">
        <v>1433</v>
      </c>
      <c r="C36" s="514">
        <v>170242</v>
      </c>
      <c r="D36" s="514">
        <v>60736</v>
      </c>
      <c r="E36" s="514">
        <v>131906</v>
      </c>
      <c r="F36" s="514">
        <v>237045</v>
      </c>
      <c r="G36" s="514">
        <v>185932</v>
      </c>
      <c r="H36" s="514">
        <v>165803</v>
      </c>
      <c r="I36" s="1298" t="s">
        <v>150</v>
      </c>
    </row>
    <row r="37" spans="2:10" s="400" customFormat="1" ht="36.950000000000003" customHeight="1" x14ac:dyDescent="0.2">
      <c r="B37" s="511" t="s">
        <v>1403</v>
      </c>
      <c r="C37" s="514">
        <v>73178</v>
      </c>
      <c r="D37" s="514">
        <v>37650</v>
      </c>
      <c r="E37" s="514">
        <v>60628</v>
      </c>
      <c r="F37" s="514">
        <v>75823</v>
      </c>
      <c r="G37" s="514">
        <v>39538</v>
      </c>
      <c r="H37" s="514">
        <v>36071</v>
      </c>
      <c r="I37" s="1298" t="s">
        <v>1404</v>
      </c>
    </row>
    <row r="38" spans="2:10" s="400" customFormat="1" ht="36.950000000000003" customHeight="1" x14ac:dyDescent="0.2">
      <c r="B38" s="511" t="s">
        <v>1434</v>
      </c>
      <c r="C38" s="514">
        <v>34278</v>
      </c>
      <c r="D38" s="514">
        <v>33380</v>
      </c>
      <c r="E38" s="514">
        <v>35159</v>
      </c>
      <c r="F38" s="514">
        <v>42690</v>
      </c>
      <c r="G38" s="514">
        <v>51834</v>
      </c>
      <c r="H38" s="514">
        <v>45329</v>
      </c>
      <c r="I38" s="1298" t="s">
        <v>1435</v>
      </c>
    </row>
    <row r="39" spans="2:10" s="400" customFormat="1" ht="36.950000000000003" customHeight="1" x14ac:dyDescent="0.2">
      <c r="B39" s="511" t="s">
        <v>1436</v>
      </c>
      <c r="C39" s="514">
        <v>-96459</v>
      </c>
      <c r="D39" s="514">
        <v>75334</v>
      </c>
      <c r="E39" s="514">
        <v>117827</v>
      </c>
      <c r="F39" s="514">
        <v>16309</v>
      </c>
      <c r="G39" s="514">
        <v>67407</v>
      </c>
      <c r="H39" s="514">
        <v>175703</v>
      </c>
      <c r="I39" s="1298" t="s">
        <v>1437</v>
      </c>
    </row>
    <row r="40" spans="2:10" s="400" customFormat="1" ht="36.950000000000003" customHeight="1" x14ac:dyDescent="0.2">
      <c r="B40" s="1295" t="s">
        <v>934</v>
      </c>
      <c r="C40" s="513">
        <v>267744</v>
      </c>
      <c r="D40" s="513">
        <v>236074</v>
      </c>
      <c r="E40" s="513">
        <v>393865</v>
      </c>
      <c r="F40" s="513">
        <v>464201</v>
      </c>
      <c r="G40" s="513">
        <v>403924</v>
      </c>
      <c r="H40" s="513">
        <v>447814</v>
      </c>
      <c r="I40" s="1296" t="s">
        <v>67</v>
      </c>
    </row>
    <row r="41" spans="2:10" s="400" customFormat="1" ht="17.25" customHeight="1" x14ac:dyDescent="0.2">
      <c r="B41" s="511"/>
      <c r="C41" s="514"/>
      <c r="D41" s="514"/>
      <c r="E41" s="514"/>
      <c r="F41" s="514"/>
      <c r="G41" s="514"/>
      <c r="H41" s="514"/>
      <c r="I41" s="1298"/>
    </row>
    <row r="42" spans="2:10" s="400" customFormat="1" ht="36.950000000000003" customHeight="1" x14ac:dyDescent="0.2">
      <c r="B42" s="1295" t="s">
        <v>1438</v>
      </c>
      <c r="C42" s="514"/>
      <c r="D42" s="514"/>
      <c r="E42" s="514"/>
      <c r="F42" s="514"/>
      <c r="G42" s="514"/>
      <c r="H42" s="514"/>
      <c r="I42" s="1296" t="s">
        <v>1439</v>
      </c>
    </row>
    <row r="43" spans="2:10" s="400" customFormat="1" ht="36.950000000000003" customHeight="1" x14ac:dyDescent="0.2">
      <c r="B43" s="511" t="s">
        <v>1434</v>
      </c>
      <c r="C43" s="514">
        <v>34278</v>
      </c>
      <c r="D43" s="514">
        <v>33380</v>
      </c>
      <c r="E43" s="514">
        <v>35159</v>
      </c>
      <c r="F43" s="514">
        <v>42690</v>
      </c>
      <c r="G43" s="514">
        <v>51834</v>
      </c>
      <c r="H43" s="514">
        <v>45329</v>
      </c>
      <c r="I43" s="1298" t="s">
        <v>1435</v>
      </c>
      <c r="J43" s="1503"/>
    </row>
    <row r="44" spans="2:10" s="400" customFormat="1" ht="36.950000000000003" customHeight="1" x14ac:dyDescent="0.2">
      <c r="B44" s="511" t="s">
        <v>1440</v>
      </c>
      <c r="C44" s="514">
        <v>6475</v>
      </c>
      <c r="D44" s="514">
        <v>8766</v>
      </c>
      <c r="E44" s="514">
        <v>13133</v>
      </c>
      <c r="F44" s="514">
        <v>18715</v>
      </c>
      <c r="G44" s="514">
        <v>15274</v>
      </c>
      <c r="H44" s="514">
        <v>30697</v>
      </c>
      <c r="I44" s="1298" t="s">
        <v>1441</v>
      </c>
      <c r="J44" s="1503"/>
    </row>
    <row r="45" spans="2:10" s="400" customFormat="1" ht="36.950000000000003" customHeight="1" x14ac:dyDescent="0.2">
      <c r="B45" s="511" t="s">
        <v>1442</v>
      </c>
      <c r="C45" s="514">
        <v>7507</v>
      </c>
      <c r="D45" s="514">
        <v>8191</v>
      </c>
      <c r="E45" s="514">
        <v>28319</v>
      </c>
      <c r="F45" s="514">
        <v>43392</v>
      </c>
      <c r="G45" s="514">
        <v>24142</v>
      </c>
      <c r="H45" s="514">
        <v>53871</v>
      </c>
      <c r="I45" s="1298" t="s">
        <v>1443</v>
      </c>
      <c r="J45" s="1503"/>
    </row>
    <row r="46" spans="2:10" s="400" customFormat="1" ht="36.950000000000003" customHeight="1" x14ac:dyDescent="0.2">
      <c r="B46" s="511" t="s">
        <v>1444</v>
      </c>
      <c r="C46" s="514">
        <v>5148</v>
      </c>
      <c r="D46" s="514">
        <v>62123</v>
      </c>
      <c r="E46" s="514">
        <v>97209</v>
      </c>
      <c r="F46" s="514">
        <v>89994</v>
      </c>
      <c r="G46" s="514">
        <v>77307</v>
      </c>
      <c r="H46" s="514">
        <v>75103</v>
      </c>
      <c r="I46" s="1298" t="s">
        <v>1360</v>
      </c>
      <c r="J46" s="1503"/>
    </row>
    <row r="47" spans="2:10" s="400" customFormat="1" ht="36.950000000000003" customHeight="1" x14ac:dyDescent="0.2">
      <c r="B47" s="511" t="s">
        <v>1445</v>
      </c>
      <c r="C47" s="514">
        <v>214336</v>
      </c>
      <c r="D47" s="514">
        <v>123614</v>
      </c>
      <c r="E47" s="514">
        <v>220044</v>
      </c>
      <c r="F47" s="514">
        <v>269410</v>
      </c>
      <c r="G47" s="514">
        <v>235367</v>
      </c>
      <c r="H47" s="514">
        <v>242815</v>
      </c>
      <c r="I47" s="1303" t="s">
        <v>1446</v>
      </c>
      <c r="J47" s="1503"/>
    </row>
    <row r="48" spans="2:10" s="400" customFormat="1" ht="36.950000000000003" customHeight="1" x14ac:dyDescent="0.2">
      <c r="B48" s="1295" t="s">
        <v>934</v>
      </c>
      <c r="C48" s="513">
        <v>267744</v>
      </c>
      <c r="D48" s="513">
        <v>236074</v>
      </c>
      <c r="E48" s="513">
        <v>393864</v>
      </c>
      <c r="F48" s="513">
        <v>464201</v>
      </c>
      <c r="G48" s="513">
        <v>403924</v>
      </c>
      <c r="H48" s="513">
        <v>447815</v>
      </c>
      <c r="I48" s="1296" t="s">
        <v>67</v>
      </c>
      <c r="J48" s="1503"/>
    </row>
    <row r="49" spans="2:9" s="400" customFormat="1" ht="30" customHeight="1" thickBot="1" x14ac:dyDescent="0.25">
      <c r="B49" s="1265"/>
      <c r="C49" s="1504"/>
      <c r="D49" s="1504"/>
      <c r="E49" s="1504"/>
      <c r="F49" s="1504"/>
      <c r="G49" s="1504"/>
      <c r="H49" s="1504"/>
      <c r="I49" s="1505"/>
    </row>
    <row r="50" spans="2:9" ht="9" customHeight="1" thickTop="1" x14ac:dyDescent="0.35"/>
    <row r="51" spans="2:9" s="380" customFormat="1" ht="18.75" customHeight="1" x14ac:dyDescent="0.5">
      <c r="B51" s="197" t="s">
        <v>1146</v>
      </c>
      <c r="C51" s="197"/>
      <c r="D51" s="197"/>
      <c r="E51" s="197"/>
      <c r="F51" s="197"/>
      <c r="G51" s="197"/>
      <c r="H51" s="197"/>
      <c r="I51" s="197" t="s">
        <v>1147</v>
      </c>
    </row>
    <row r="52" spans="2:9" s="380" customFormat="1" ht="18.75" customHeight="1" x14ac:dyDescent="0.5">
      <c r="B52" s="387" t="s">
        <v>1771</v>
      </c>
      <c r="C52" s="1468"/>
      <c r="D52" s="1468"/>
      <c r="E52" s="1468"/>
      <c r="F52" s="1468"/>
      <c r="G52" s="1468"/>
      <c r="H52" s="1468"/>
      <c r="I52" s="1633" t="s">
        <v>1772</v>
      </c>
    </row>
    <row r="53" spans="2:9" s="11" customFormat="1" ht="18.75" customHeight="1" x14ac:dyDescent="0.5">
      <c r="B53" s="38"/>
      <c r="I53" s="30"/>
    </row>
  </sheetData>
  <mergeCells count="10">
    <mergeCell ref="B3:I3"/>
    <mergeCell ref="B5:I5"/>
    <mergeCell ref="B9:B11"/>
    <mergeCell ref="C9:C11"/>
    <mergeCell ref="D9:D11"/>
    <mergeCell ref="E9:E11"/>
    <mergeCell ref="F9:F11"/>
    <mergeCell ref="G9:G11"/>
    <mergeCell ref="H9:H11"/>
    <mergeCell ref="I9:I11"/>
  </mergeCells>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Roman,Regular"&amp;20- 57 -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rightToLeft="1" view="pageBreakPreview" zoomScale="50" zoomScaleNormal="50" zoomScaleSheetLayoutView="50" workbookViewId="0">
      <pane xSplit="2" ySplit="11" topLeftCell="C39" activePane="bottomRight" state="frozen"/>
      <selection pane="topRight"/>
      <selection pane="bottomLeft"/>
      <selection pane="bottomRight"/>
    </sheetView>
  </sheetViews>
  <sheetFormatPr defaultRowHeight="15" x14ac:dyDescent="0.35"/>
  <cols>
    <col min="1" max="1" width="9.140625" style="39"/>
    <col min="2" max="2" width="56.7109375" style="39" customWidth="1"/>
    <col min="3" max="8" width="14" style="39" customWidth="1"/>
    <col min="9" max="9" width="56.7109375" style="39" customWidth="1"/>
    <col min="10" max="10" width="14.42578125" style="39" bestFit="1" customWidth="1"/>
    <col min="11" max="16384" width="9.140625" style="39"/>
  </cols>
  <sheetData>
    <row r="1" spans="2:22" s="42" customFormat="1" ht="19.5" customHeight="1" x14ac:dyDescent="0.65">
      <c r="C1" s="43"/>
      <c r="D1" s="43"/>
      <c r="E1" s="43"/>
      <c r="F1" s="43"/>
      <c r="G1" s="43"/>
      <c r="H1" s="43"/>
      <c r="I1" s="43"/>
      <c r="J1" s="43"/>
      <c r="K1" s="43"/>
      <c r="L1" s="43"/>
      <c r="M1" s="43"/>
      <c r="N1" s="43"/>
      <c r="O1" s="43"/>
      <c r="P1" s="43"/>
      <c r="Q1" s="43"/>
      <c r="R1" s="43"/>
      <c r="S1" s="43"/>
      <c r="T1" s="43"/>
      <c r="U1" s="43"/>
      <c r="V1" s="43"/>
    </row>
    <row r="2" spans="2:22" s="42" customFormat="1" ht="19.5" customHeight="1" x14ac:dyDescent="0.65">
      <c r="B2" s="43"/>
      <c r="C2" s="43"/>
      <c r="D2" s="43"/>
      <c r="E2" s="43"/>
      <c r="F2" s="43"/>
      <c r="G2" s="43"/>
      <c r="H2" s="43"/>
      <c r="I2" s="43"/>
      <c r="J2" s="43"/>
      <c r="K2" s="43"/>
      <c r="L2" s="43"/>
      <c r="M2" s="43"/>
      <c r="N2" s="43"/>
      <c r="O2" s="43"/>
      <c r="P2" s="43"/>
      <c r="Q2" s="43"/>
      <c r="R2" s="43"/>
      <c r="S2" s="43"/>
      <c r="T2" s="43"/>
      <c r="U2" s="43"/>
    </row>
    <row r="3" spans="2:22" ht="36.75" x14ac:dyDescent="0.85">
      <c r="B3" s="1639" t="s">
        <v>1823</v>
      </c>
      <c r="C3" s="1830"/>
      <c r="D3" s="1830"/>
      <c r="E3" s="1830"/>
      <c r="F3" s="1830"/>
      <c r="G3" s="1830"/>
      <c r="H3" s="1830"/>
      <c r="I3" s="1820"/>
    </row>
    <row r="4" spans="2:22" ht="10.5" customHeight="1" x14ac:dyDescent="0.85">
      <c r="B4" s="1497"/>
      <c r="C4" s="1254"/>
      <c r="D4" s="1254"/>
      <c r="E4" s="1254"/>
      <c r="F4" s="1254"/>
      <c r="G4" s="1254"/>
      <c r="H4" s="1254"/>
      <c r="I4" s="381"/>
    </row>
    <row r="5" spans="2:22" ht="36.75" x14ac:dyDescent="0.85">
      <c r="B5" s="1639" t="s">
        <v>1824</v>
      </c>
      <c r="C5" s="1639"/>
      <c r="D5" s="1639"/>
      <c r="E5" s="1639"/>
      <c r="F5" s="1639"/>
      <c r="G5" s="1639"/>
      <c r="H5" s="1639"/>
      <c r="I5" s="1885"/>
    </row>
    <row r="6" spans="2:22" ht="19.5" customHeight="1" x14ac:dyDescent="0.65">
      <c r="B6" s="47"/>
      <c r="C6" s="46"/>
      <c r="D6" s="46"/>
      <c r="E6" s="46"/>
      <c r="F6" s="46"/>
      <c r="G6" s="46"/>
      <c r="H6" s="46"/>
    </row>
    <row r="7" spans="2:22" s="11" customFormat="1" ht="21.75" x14ac:dyDescent="0.5">
      <c r="B7" s="1415"/>
      <c r="C7" s="1117"/>
      <c r="D7" s="1117"/>
      <c r="E7" s="1117"/>
      <c r="F7" s="1117"/>
      <c r="G7" s="1117"/>
      <c r="H7" s="1117"/>
      <c r="I7" s="1117"/>
      <c r="M7" s="1117"/>
    </row>
    <row r="8" spans="2:22" ht="18.75" customHeight="1" thickBot="1" x14ac:dyDescent="0.4"/>
    <row r="9" spans="2:22" s="219" customFormat="1" ht="24.95" customHeight="1" thickTop="1" x14ac:dyDescent="0.7">
      <c r="B9" s="1851" t="s">
        <v>212</v>
      </c>
      <c r="C9" s="1824">
        <v>2015</v>
      </c>
      <c r="D9" s="1824">
        <v>2016</v>
      </c>
      <c r="E9" s="1824">
        <v>2017</v>
      </c>
      <c r="F9" s="1824">
        <v>2018</v>
      </c>
      <c r="G9" s="1824">
        <v>2019</v>
      </c>
      <c r="H9" s="1824">
        <v>2020</v>
      </c>
      <c r="I9" s="1854" t="s">
        <v>211</v>
      </c>
      <c r="J9" s="1118"/>
      <c r="N9" s="1118"/>
    </row>
    <row r="10" spans="2:22" s="219" customFormat="1" ht="24.95" customHeight="1" x14ac:dyDescent="0.7">
      <c r="B10" s="1852"/>
      <c r="C10" s="1825"/>
      <c r="D10" s="1825"/>
      <c r="E10" s="1825"/>
      <c r="F10" s="1825"/>
      <c r="G10" s="1825"/>
      <c r="H10" s="1825"/>
      <c r="I10" s="1883"/>
    </row>
    <row r="11" spans="2:22" s="219" customFormat="1" ht="24.95" customHeight="1" x14ac:dyDescent="0.7">
      <c r="B11" s="1853"/>
      <c r="C11" s="1826"/>
      <c r="D11" s="1826"/>
      <c r="E11" s="1826"/>
      <c r="F11" s="1826"/>
      <c r="G11" s="1826"/>
      <c r="H11" s="1826"/>
      <c r="I11" s="1884"/>
    </row>
    <row r="12" spans="2:22" s="219" customFormat="1" ht="15" customHeight="1" x14ac:dyDescent="0.7">
      <c r="B12" s="1487"/>
      <c r="C12" s="1288"/>
      <c r="D12" s="1288"/>
      <c r="E12" s="1288"/>
      <c r="F12" s="1288"/>
      <c r="G12" s="1288"/>
      <c r="H12" s="1288"/>
      <c r="I12" s="1506"/>
    </row>
    <row r="13" spans="2:22" s="1294" customFormat="1" ht="24.95" customHeight="1" x14ac:dyDescent="0.2">
      <c r="B13" s="1291" t="s">
        <v>1447</v>
      </c>
      <c r="C13" s="1507"/>
      <c r="D13" s="1507"/>
      <c r="E13" s="1507"/>
      <c r="F13" s="1507"/>
      <c r="G13" s="1507"/>
      <c r="H13" s="1507"/>
      <c r="I13" s="1293" t="s">
        <v>1448</v>
      </c>
    </row>
    <row r="14" spans="2:22" s="400" customFormat="1" ht="15" customHeight="1" x14ac:dyDescent="0.2">
      <c r="B14" s="511"/>
      <c r="C14" s="707"/>
      <c r="D14" s="707"/>
      <c r="E14" s="707"/>
      <c r="F14" s="707"/>
      <c r="G14" s="707"/>
      <c r="H14" s="707"/>
      <c r="I14" s="1298"/>
    </row>
    <row r="15" spans="2:22" s="400" customFormat="1" ht="24.95" customHeight="1" x14ac:dyDescent="0.2">
      <c r="B15" s="1508" t="s">
        <v>1449</v>
      </c>
      <c r="C15" s="221"/>
      <c r="D15" s="221"/>
      <c r="E15" s="221"/>
      <c r="F15" s="221"/>
      <c r="G15" s="221"/>
      <c r="H15" s="221"/>
      <c r="I15" s="1296" t="s">
        <v>1450</v>
      </c>
    </row>
    <row r="16" spans="2:22" s="400" customFormat="1" ht="24.95" customHeight="1" x14ac:dyDescent="0.2">
      <c r="B16" s="511" t="s">
        <v>1451</v>
      </c>
      <c r="C16" s="524">
        <v>185</v>
      </c>
      <c r="D16" s="524">
        <v>110.8</v>
      </c>
      <c r="E16" s="524">
        <v>116.7</v>
      </c>
      <c r="F16" s="524">
        <v>62</v>
      </c>
      <c r="G16" s="524">
        <v>289</v>
      </c>
      <c r="H16" s="524">
        <v>229.50687983245339</v>
      </c>
      <c r="I16" s="1298" t="s">
        <v>1452</v>
      </c>
    </row>
    <row r="17" spans="1:15" s="400" customFormat="1" ht="24.95" customHeight="1" x14ac:dyDescent="0.2">
      <c r="B17" s="511" t="s">
        <v>1453</v>
      </c>
      <c r="C17" s="524">
        <v>127.7</v>
      </c>
      <c r="D17" s="524">
        <v>125.5</v>
      </c>
      <c r="E17" s="524">
        <v>149</v>
      </c>
      <c r="F17" s="524">
        <v>104</v>
      </c>
      <c r="G17" s="524">
        <v>129</v>
      </c>
      <c r="H17" s="524">
        <v>205.65428307919382</v>
      </c>
      <c r="I17" s="1298" t="s">
        <v>1454</v>
      </c>
    </row>
    <row r="18" spans="1:15" s="400" customFormat="1" ht="24.95" customHeight="1" x14ac:dyDescent="0.2">
      <c r="B18" s="511" t="s">
        <v>1455</v>
      </c>
      <c r="C18" s="524">
        <v>120.8</v>
      </c>
      <c r="D18" s="524">
        <v>113.2</v>
      </c>
      <c r="E18" s="524">
        <v>129</v>
      </c>
      <c r="F18" s="524">
        <v>128</v>
      </c>
      <c r="G18" s="524">
        <v>131.86363340909685</v>
      </c>
      <c r="H18" s="524">
        <v>148.87124484791403</v>
      </c>
      <c r="I18" s="1298" t="s">
        <v>1456</v>
      </c>
    </row>
    <row r="19" spans="1:15" s="400" customFormat="1" ht="24.95" customHeight="1" x14ac:dyDescent="0.2">
      <c r="B19" s="511" t="s">
        <v>1457</v>
      </c>
      <c r="C19" s="524">
        <v>22.6</v>
      </c>
      <c r="D19" s="524">
        <v>19.7</v>
      </c>
      <c r="E19" s="524">
        <v>19</v>
      </c>
      <c r="F19" s="524">
        <v>25</v>
      </c>
      <c r="G19" s="524">
        <v>23</v>
      </c>
      <c r="H19" s="524">
        <v>27.774868282028148</v>
      </c>
      <c r="I19" s="1298" t="s">
        <v>1458</v>
      </c>
    </row>
    <row r="20" spans="1:15" s="400" customFormat="1" ht="24.95" customHeight="1" x14ac:dyDescent="0.2">
      <c r="B20" s="511" t="s">
        <v>1459</v>
      </c>
      <c r="C20" s="524">
        <v>103.8</v>
      </c>
      <c r="D20" s="524">
        <v>97.5</v>
      </c>
      <c r="E20" s="524">
        <v>101</v>
      </c>
      <c r="F20" s="524">
        <v>100</v>
      </c>
      <c r="G20" s="524">
        <v>96</v>
      </c>
      <c r="H20" s="524">
        <v>96.650492905264073</v>
      </c>
      <c r="I20" s="1298" t="s">
        <v>1460</v>
      </c>
    </row>
    <row r="21" spans="1:15" s="400" customFormat="1" ht="24.95" customHeight="1" x14ac:dyDescent="0.2">
      <c r="B21" s="511" t="s">
        <v>1461</v>
      </c>
      <c r="C21" s="524">
        <v>577.4</v>
      </c>
      <c r="D21" s="524">
        <v>537</v>
      </c>
      <c r="E21" s="524">
        <v>1289</v>
      </c>
      <c r="F21" s="524">
        <v>1304</v>
      </c>
      <c r="G21" s="524">
        <v>1777</v>
      </c>
      <c r="H21" s="524">
        <v>1884</v>
      </c>
      <c r="I21" s="1298" t="s">
        <v>1462</v>
      </c>
    </row>
    <row r="22" spans="1:15" s="379" customFormat="1" ht="24.95" customHeight="1" x14ac:dyDescent="0.2">
      <c r="A22" s="400"/>
      <c r="B22" s="1295" t="s">
        <v>934</v>
      </c>
      <c r="C22" s="521">
        <v>154.87383177570092</v>
      </c>
      <c r="D22" s="521">
        <v>127.43457943925232</v>
      </c>
      <c r="E22" s="521">
        <v>198.97959501557631</v>
      </c>
      <c r="F22" s="521">
        <v>184.98753894080997</v>
      </c>
      <c r="G22" s="521">
        <v>288.87652191872053</v>
      </c>
      <c r="H22" s="521">
        <v>286.57415198901236</v>
      </c>
      <c r="I22" s="1296" t="s">
        <v>67</v>
      </c>
      <c r="J22" s="400"/>
      <c r="K22" s="400"/>
      <c r="L22" s="400"/>
      <c r="M22" s="400"/>
      <c r="N22" s="400"/>
      <c r="O22" s="400"/>
    </row>
    <row r="23" spans="1:15" s="400" customFormat="1" ht="15" customHeight="1" x14ac:dyDescent="0.2">
      <c r="B23" s="511"/>
      <c r="C23" s="524"/>
      <c r="D23" s="524"/>
      <c r="E23" s="524"/>
      <c r="F23" s="524"/>
      <c r="G23" s="524"/>
      <c r="H23" s="524"/>
      <c r="I23" s="1298"/>
    </row>
    <row r="24" spans="1:15" s="379" customFormat="1" ht="24.95" customHeight="1" x14ac:dyDescent="0.2">
      <c r="B24" s="1508" t="s">
        <v>1463</v>
      </c>
      <c r="C24" s="1634"/>
      <c r="D24" s="1634"/>
      <c r="E24" s="1634"/>
      <c r="F24" s="1634"/>
      <c r="G24" s="1634"/>
      <c r="H24" s="1634"/>
      <c r="I24" s="1296" t="s">
        <v>1464</v>
      </c>
      <c r="J24" s="400"/>
      <c r="K24" s="400"/>
      <c r="L24" s="400"/>
      <c r="M24" s="400"/>
      <c r="N24" s="400"/>
      <c r="O24" s="400"/>
    </row>
    <row r="25" spans="1:15" s="400" customFormat="1" ht="24.95" customHeight="1" x14ac:dyDescent="0.2">
      <c r="B25" s="511" t="s">
        <v>1465</v>
      </c>
      <c r="C25" s="524">
        <v>120.7</v>
      </c>
      <c r="D25" s="524">
        <v>128.19999999999999</v>
      </c>
      <c r="E25" s="524">
        <v>115</v>
      </c>
      <c r="F25" s="524">
        <v>109.60385633886303</v>
      </c>
      <c r="G25" s="524">
        <v>107</v>
      </c>
      <c r="H25" s="524">
        <v>134.40321888374373</v>
      </c>
      <c r="I25" s="1298" t="s">
        <v>1466</v>
      </c>
    </row>
    <row r="26" spans="1:15" s="400" customFormat="1" ht="24.95" customHeight="1" x14ac:dyDescent="0.2">
      <c r="B26" s="511" t="s">
        <v>1467</v>
      </c>
      <c r="C26" s="524">
        <v>84.4</v>
      </c>
      <c r="D26" s="524">
        <v>86.5</v>
      </c>
      <c r="E26" s="524">
        <v>84</v>
      </c>
      <c r="F26" s="524">
        <v>81.994738016765623</v>
      </c>
      <c r="G26" s="524">
        <v>77.667586045135792</v>
      </c>
      <c r="H26" s="524">
        <v>94.727126270631587</v>
      </c>
      <c r="I26" s="1298" t="s">
        <v>1468</v>
      </c>
    </row>
    <row r="27" spans="1:15" s="400" customFormat="1" ht="24.95" customHeight="1" x14ac:dyDescent="0.2">
      <c r="B27" s="511" t="s">
        <v>1469</v>
      </c>
      <c r="C27" s="524">
        <v>80</v>
      </c>
      <c r="D27" s="524">
        <v>84</v>
      </c>
      <c r="E27" s="524">
        <v>82</v>
      </c>
      <c r="F27" s="524">
        <v>85.839891755243841</v>
      </c>
      <c r="G27" s="524">
        <v>97</v>
      </c>
      <c r="H27" s="524">
        <v>95.434004046510935</v>
      </c>
      <c r="I27" s="1298" t="s">
        <v>1470</v>
      </c>
    </row>
    <row r="28" spans="1:15" s="400" customFormat="1" ht="24.95" customHeight="1" x14ac:dyDescent="0.2">
      <c r="B28" s="511" t="s">
        <v>1471</v>
      </c>
      <c r="C28" s="524">
        <v>108.8</v>
      </c>
      <c r="D28" s="524">
        <v>110.8</v>
      </c>
      <c r="E28" s="524">
        <v>102</v>
      </c>
      <c r="F28" s="524">
        <v>105.41130254288821</v>
      </c>
      <c r="G28" s="524">
        <v>105</v>
      </c>
      <c r="H28" s="524">
        <v>133.28619535312117</v>
      </c>
      <c r="I28" s="1298" t="s">
        <v>1472</v>
      </c>
    </row>
    <row r="29" spans="1:15" s="400" customFormat="1" ht="24.95" customHeight="1" x14ac:dyDescent="0.2">
      <c r="B29" s="511" t="s">
        <v>1473</v>
      </c>
      <c r="C29" s="524">
        <v>55.6</v>
      </c>
      <c r="D29" s="524">
        <v>67.099999999999994</v>
      </c>
      <c r="E29" s="524">
        <v>72</v>
      </c>
      <c r="F29" s="524">
        <v>83.373740514011388</v>
      </c>
      <c r="G29" s="524">
        <v>81</v>
      </c>
      <c r="H29" s="524">
        <v>65.173380681818202</v>
      </c>
      <c r="I29" s="1298" t="s">
        <v>1065</v>
      </c>
    </row>
    <row r="30" spans="1:15" s="379" customFormat="1" ht="24.95" customHeight="1" x14ac:dyDescent="0.2">
      <c r="A30" s="400"/>
      <c r="B30" s="1295" t="s">
        <v>934</v>
      </c>
      <c r="C30" s="521">
        <v>93.966480446927378</v>
      </c>
      <c r="D30" s="521">
        <v>97.900279329608949</v>
      </c>
      <c r="E30" s="521">
        <v>92.519553072625698</v>
      </c>
      <c r="F30" s="521">
        <v>90.300939293483069</v>
      </c>
      <c r="G30" s="521">
        <v>87.505228178953317</v>
      </c>
      <c r="H30" s="521">
        <v>105.73138870940953</v>
      </c>
      <c r="I30" s="1296" t="s">
        <v>67</v>
      </c>
      <c r="J30" s="400"/>
      <c r="K30" s="400"/>
      <c r="L30" s="400"/>
      <c r="M30" s="400"/>
      <c r="N30" s="400"/>
      <c r="O30" s="400"/>
    </row>
    <row r="31" spans="1:15" s="400" customFormat="1" ht="24.95" customHeight="1" thickBot="1" x14ac:dyDescent="0.25">
      <c r="B31" s="1509"/>
      <c r="C31" s="1635"/>
      <c r="D31" s="1635"/>
      <c r="E31" s="1635"/>
      <c r="F31" s="1635"/>
      <c r="G31" s="1635"/>
      <c r="H31" s="1635"/>
      <c r="I31" s="1510"/>
    </row>
    <row r="32" spans="1:15" s="400" customFormat="1" ht="15" customHeight="1" thickTop="1" x14ac:dyDescent="0.2">
      <c r="B32" s="511"/>
      <c r="C32" s="524"/>
      <c r="D32" s="524"/>
      <c r="E32" s="524"/>
      <c r="F32" s="524"/>
      <c r="G32" s="524"/>
      <c r="H32" s="524"/>
      <c r="I32" s="1298"/>
    </row>
    <row r="33" spans="2:15" s="1294" customFormat="1" ht="24.95" customHeight="1" x14ac:dyDescent="0.2">
      <c r="B33" s="1291" t="s">
        <v>1474</v>
      </c>
      <c r="C33" s="1461"/>
      <c r="D33" s="1461"/>
      <c r="E33" s="1461"/>
      <c r="F33" s="1461"/>
      <c r="G33" s="1461"/>
      <c r="H33" s="1461"/>
      <c r="I33" s="1293" t="s">
        <v>1475</v>
      </c>
      <c r="J33" s="400"/>
      <c r="K33" s="400"/>
      <c r="L33" s="400"/>
      <c r="M33" s="400"/>
      <c r="N33" s="400"/>
      <c r="O33" s="400"/>
    </row>
    <row r="34" spans="2:15" s="400" customFormat="1" ht="15" customHeight="1" x14ac:dyDescent="0.2">
      <c r="B34" s="511"/>
      <c r="C34" s="524"/>
      <c r="D34" s="524"/>
      <c r="E34" s="524"/>
      <c r="F34" s="524"/>
      <c r="G34" s="524"/>
      <c r="H34" s="524"/>
      <c r="I34" s="1298"/>
    </row>
    <row r="35" spans="2:15" s="400" customFormat="1" ht="24.95" customHeight="1" x14ac:dyDescent="0.2">
      <c r="B35" s="1508" t="s">
        <v>1449</v>
      </c>
      <c r="C35" s="513">
        <v>8920.4</v>
      </c>
      <c r="D35" s="513">
        <v>6942.7106968589997</v>
      </c>
      <c r="E35" s="513">
        <v>7562.2841741553893</v>
      </c>
      <c r="F35" s="513">
        <v>6193.5570816901109</v>
      </c>
      <c r="G35" s="513">
        <v>11205.292634455112</v>
      </c>
      <c r="H35" s="513">
        <v>9817.6338628090889</v>
      </c>
      <c r="I35" s="1296" t="s">
        <v>1450</v>
      </c>
    </row>
    <row r="36" spans="2:15" s="400" customFormat="1" ht="24.95" customHeight="1" x14ac:dyDescent="0.2">
      <c r="B36" s="511" t="s">
        <v>1476</v>
      </c>
      <c r="C36" s="514">
        <v>2861.6</v>
      </c>
      <c r="D36" s="514">
        <v>1726.2</v>
      </c>
      <c r="E36" s="514">
        <v>1850.7401826387218</v>
      </c>
      <c r="F36" s="514">
        <v>1222.9882135061109</v>
      </c>
      <c r="G36" s="514">
        <v>3085.0971290398452</v>
      </c>
      <c r="H36" s="514">
        <v>2848.4718455848647</v>
      </c>
      <c r="I36" s="1298" t="s">
        <v>1477</v>
      </c>
    </row>
    <row r="37" spans="2:15" s="400" customFormat="1" ht="24.95" customHeight="1" x14ac:dyDescent="0.2">
      <c r="B37" s="511" t="s">
        <v>1478</v>
      </c>
      <c r="C37" s="514">
        <v>1614.9</v>
      </c>
      <c r="D37" s="514">
        <v>954.5</v>
      </c>
      <c r="E37" s="514">
        <v>990.05299151666668</v>
      </c>
      <c r="F37" s="514">
        <v>408.11021328000004</v>
      </c>
      <c r="G37" s="514">
        <v>3053.1244560599966</v>
      </c>
      <c r="H37" s="514">
        <v>2245.7907462378516</v>
      </c>
      <c r="I37" s="1298" t="s">
        <v>1479</v>
      </c>
    </row>
    <row r="38" spans="2:15" s="400" customFormat="1" ht="24.95" customHeight="1" x14ac:dyDescent="0.2">
      <c r="B38" s="511" t="s">
        <v>1480</v>
      </c>
      <c r="C38" s="514">
        <v>89.1</v>
      </c>
      <c r="D38" s="514">
        <v>79.347200000000001</v>
      </c>
      <c r="E38" s="514">
        <v>91.852999999999994</v>
      </c>
      <c r="F38" s="514">
        <v>101.349</v>
      </c>
      <c r="G38" s="514">
        <v>215.309</v>
      </c>
      <c r="H38" s="514">
        <v>226.987345</v>
      </c>
      <c r="I38" s="1298" t="s">
        <v>1481</v>
      </c>
    </row>
    <row r="39" spans="2:15" s="400" customFormat="1" ht="24.95" customHeight="1" x14ac:dyDescent="0.2">
      <c r="B39" s="511" t="s">
        <v>1482</v>
      </c>
      <c r="C39" s="514">
        <v>98.7</v>
      </c>
      <c r="D39" s="514">
        <v>113.459</v>
      </c>
      <c r="E39" s="514">
        <v>137.8527</v>
      </c>
      <c r="F39" s="514">
        <v>73.683300000000003</v>
      </c>
      <c r="G39" s="514">
        <v>100.65300000000001</v>
      </c>
      <c r="H39" s="514">
        <v>200.21799999999999</v>
      </c>
      <c r="I39" s="1298" t="s">
        <v>1345</v>
      </c>
    </row>
    <row r="40" spans="2:15" s="400" customFormat="1" ht="24.95" customHeight="1" x14ac:dyDescent="0.2">
      <c r="B40" s="511" t="s">
        <v>72</v>
      </c>
      <c r="C40" s="514">
        <v>53</v>
      </c>
      <c r="D40" s="514">
        <v>30.699000000000002</v>
      </c>
      <c r="E40" s="514">
        <v>41.332300000000004</v>
      </c>
      <c r="F40" s="514">
        <v>34.216999999999999</v>
      </c>
      <c r="G40" s="514">
        <v>52.418999999999997</v>
      </c>
      <c r="H40" s="514">
        <v>63.588999999999999</v>
      </c>
      <c r="I40" s="1298" t="s">
        <v>1483</v>
      </c>
    </row>
    <row r="41" spans="2:15" s="400" customFormat="1" ht="24.95" customHeight="1" x14ac:dyDescent="0.2">
      <c r="B41" s="511" t="s">
        <v>1484</v>
      </c>
      <c r="C41" s="514">
        <v>505.2</v>
      </c>
      <c r="D41" s="514">
        <v>507.4</v>
      </c>
      <c r="E41" s="514">
        <v>562.41600000000005</v>
      </c>
      <c r="F41" s="514">
        <v>562.34199999999998</v>
      </c>
      <c r="G41" s="514">
        <v>635.51900000000001</v>
      </c>
      <c r="H41" s="514">
        <v>647.31899999999996</v>
      </c>
      <c r="I41" s="1298" t="s">
        <v>1485</v>
      </c>
    </row>
    <row r="42" spans="2:15" s="400" customFormat="1" ht="24.95" customHeight="1" x14ac:dyDescent="0.2">
      <c r="B42" s="511" t="s">
        <v>1486</v>
      </c>
      <c r="C42" s="514">
        <v>722.6</v>
      </c>
      <c r="D42" s="514">
        <v>866.4</v>
      </c>
      <c r="E42" s="514">
        <v>1174.134</v>
      </c>
      <c r="F42" s="514">
        <v>1079.2349999999999</v>
      </c>
      <c r="G42" s="514">
        <v>1345.489</v>
      </c>
      <c r="H42" s="514">
        <v>1268.3520000000001</v>
      </c>
      <c r="I42" s="1298" t="s">
        <v>1487</v>
      </c>
    </row>
    <row r="43" spans="2:15" s="400" customFormat="1" ht="24.95" customHeight="1" x14ac:dyDescent="0.2">
      <c r="B43" s="511" t="s">
        <v>1488</v>
      </c>
      <c r="C43" s="514">
        <v>96.2</v>
      </c>
      <c r="D43" s="514">
        <v>79.099999999999994</v>
      </c>
      <c r="E43" s="514">
        <v>83.369</v>
      </c>
      <c r="F43" s="514">
        <v>73.921999999999997</v>
      </c>
      <c r="G43" s="514">
        <v>78.293999999999997</v>
      </c>
      <c r="H43" s="514">
        <v>76.7</v>
      </c>
      <c r="I43" s="1298" t="s">
        <v>1489</v>
      </c>
    </row>
    <row r="44" spans="2:15" s="400" customFormat="1" ht="24.95" customHeight="1" x14ac:dyDescent="0.2">
      <c r="B44" s="511" t="s">
        <v>1490</v>
      </c>
      <c r="C44" s="514">
        <v>130.5</v>
      </c>
      <c r="D44" s="514">
        <v>40.700000000000003</v>
      </c>
      <c r="E44" s="514">
        <v>34.042000000000002</v>
      </c>
      <c r="F44" s="514">
        <v>79.7</v>
      </c>
      <c r="G44" s="514">
        <v>114.66500000000001</v>
      </c>
      <c r="H44" s="514">
        <v>73.971000000000004</v>
      </c>
      <c r="I44" s="1298" t="s">
        <v>1491</v>
      </c>
    </row>
    <row r="45" spans="2:15" s="400" customFormat="1" ht="24.95" customHeight="1" x14ac:dyDescent="0.2">
      <c r="B45" s="511" t="s">
        <v>1492</v>
      </c>
      <c r="C45" s="514">
        <v>11.9</v>
      </c>
      <c r="D45" s="514">
        <v>8.3000000000000007</v>
      </c>
      <c r="E45" s="514">
        <v>14.089</v>
      </c>
      <c r="F45" s="514">
        <v>13.993</v>
      </c>
      <c r="G45" s="514">
        <v>13.292999999999999</v>
      </c>
      <c r="H45" s="514">
        <v>18.678957552</v>
      </c>
      <c r="I45" s="1298" t="s">
        <v>1493</v>
      </c>
    </row>
    <row r="46" spans="2:15" s="400" customFormat="1" ht="24.95" customHeight="1" x14ac:dyDescent="0.2">
      <c r="B46" s="511" t="s">
        <v>1494</v>
      </c>
      <c r="C46" s="514">
        <v>29.3</v>
      </c>
      <c r="D46" s="514">
        <v>10.7</v>
      </c>
      <c r="E46" s="514">
        <v>17.838000000000001</v>
      </c>
      <c r="F46" s="514">
        <v>5.0579999999999998</v>
      </c>
      <c r="G46" s="514">
        <v>18.452000000000002</v>
      </c>
      <c r="H46" s="514">
        <v>0</v>
      </c>
      <c r="I46" s="1298" t="s">
        <v>1495</v>
      </c>
    </row>
    <row r="47" spans="2:15" s="400" customFormat="1" ht="24.95" customHeight="1" x14ac:dyDescent="0.2">
      <c r="B47" s="511" t="s">
        <v>1496</v>
      </c>
      <c r="C47" s="514">
        <v>15.4</v>
      </c>
      <c r="D47" s="514">
        <v>19.899999999999999</v>
      </c>
      <c r="E47" s="514">
        <v>15.943</v>
      </c>
      <c r="F47" s="514">
        <v>16.992000000000001</v>
      </c>
      <c r="G47" s="514">
        <v>15.284000000000001</v>
      </c>
      <c r="H47" s="514">
        <v>21.527968434373314</v>
      </c>
      <c r="I47" s="1298" t="s">
        <v>1497</v>
      </c>
    </row>
    <row r="48" spans="2:15" s="400" customFormat="1" ht="24.95" customHeight="1" x14ac:dyDescent="0.2">
      <c r="B48" s="511" t="s">
        <v>1498</v>
      </c>
      <c r="C48" s="514">
        <v>913.3</v>
      </c>
      <c r="D48" s="514">
        <v>668.44099700900006</v>
      </c>
      <c r="E48" s="514">
        <v>849.91899999999998</v>
      </c>
      <c r="F48" s="514">
        <v>664.64299990400002</v>
      </c>
      <c r="G48" s="514">
        <v>844.31604935526912</v>
      </c>
      <c r="H48" s="514">
        <v>781.20399999999995</v>
      </c>
      <c r="I48" s="1298" t="s">
        <v>1499</v>
      </c>
    </row>
    <row r="49" spans="2:15" s="400" customFormat="1" ht="24.95" customHeight="1" x14ac:dyDescent="0.2">
      <c r="B49" s="511" t="s">
        <v>1500</v>
      </c>
      <c r="C49" s="514">
        <v>181.7</v>
      </c>
      <c r="D49" s="514">
        <v>212.83416930000001</v>
      </c>
      <c r="E49" s="514">
        <v>239.33699999999999</v>
      </c>
      <c r="F49" s="514">
        <v>223.38339000000002</v>
      </c>
      <c r="G49" s="514">
        <v>252.006</v>
      </c>
      <c r="H49" s="514">
        <v>243.34700000000001</v>
      </c>
      <c r="I49" s="1298" t="s">
        <v>1501</v>
      </c>
    </row>
    <row r="50" spans="2:15" s="400" customFormat="1" ht="24.95" customHeight="1" x14ac:dyDescent="0.2">
      <c r="B50" s="511" t="s">
        <v>1502</v>
      </c>
      <c r="C50" s="514">
        <v>307.2</v>
      </c>
      <c r="D50" s="514">
        <v>451.73033055000002</v>
      </c>
      <c r="E50" s="514">
        <v>308.98500000000001</v>
      </c>
      <c r="F50" s="514">
        <v>476.63496499999997</v>
      </c>
      <c r="G50" s="514">
        <v>286.56400000000002</v>
      </c>
      <c r="H50" s="514">
        <v>267.82299999999998</v>
      </c>
      <c r="I50" s="1298" t="s">
        <v>1503</v>
      </c>
    </row>
    <row r="51" spans="2:15" s="400" customFormat="1" ht="24.95" customHeight="1" x14ac:dyDescent="0.2">
      <c r="B51" s="511" t="s">
        <v>1504</v>
      </c>
      <c r="C51" s="514">
        <v>1289.8</v>
      </c>
      <c r="D51" s="514">
        <v>1173</v>
      </c>
      <c r="E51" s="514">
        <v>1150.3809999999999</v>
      </c>
      <c r="F51" s="514">
        <v>1157.306</v>
      </c>
      <c r="G51" s="514">
        <v>1094.808</v>
      </c>
      <c r="H51" s="514">
        <v>833.654</v>
      </c>
      <c r="I51" s="1298" t="s">
        <v>1505</v>
      </c>
    </row>
    <row r="52" spans="2:15" s="400" customFormat="1" ht="15" customHeight="1" x14ac:dyDescent="0.2">
      <c r="B52" s="511"/>
      <c r="C52" s="514"/>
      <c r="D52" s="514"/>
      <c r="E52" s="514"/>
      <c r="F52" s="514"/>
      <c r="G52" s="514"/>
      <c r="H52" s="514"/>
      <c r="I52" s="1298"/>
    </row>
    <row r="53" spans="2:15" s="379" customFormat="1" ht="24.95" customHeight="1" x14ac:dyDescent="0.2">
      <c r="B53" s="1508" t="s">
        <v>1463</v>
      </c>
      <c r="C53" s="513">
        <v>4031.4670000000001</v>
      </c>
      <c r="D53" s="513">
        <v>4141.8629999999994</v>
      </c>
      <c r="E53" s="513">
        <v>3966.1089099999999</v>
      </c>
      <c r="F53" s="513">
        <v>3972.4086327999999</v>
      </c>
      <c r="G53" s="513">
        <v>4257.2001048499997</v>
      </c>
      <c r="H53" s="513">
        <v>4602.7073709152291</v>
      </c>
      <c r="I53" s="1296" t="s">
        <v>1464</v>
      </c>
      <c r="J53" s="400"/>
      <c r="K53" s="400"/>
      <c r="L53" s="400"/>
      <c r="M53" s="400"/>
      <c r="N53" s="400"/>
      <c r="O53" s="400"/>
    </row>
    <row r="54" spans="2:15" s="400" customFormat="1" ht="24.95" customHeight="1" x14ac:dyDescent="0.2">
      <c r="B54" s="511" t="s">
        <v>1506</v>
      </c>
      <c r="C54" s="514">
        <v>15.467000000000001</v>
      </c>
      <c r="D54" s="514">
        <v>15.863</v>
      </c>
      <c r="E54" s="514">
        <v>14.81</v>
      </c>
      <c r="F54" s="514">
        <v>14.743432800000001</v>
      </c>
      <c r="G54" s="514">
        <v>14.487535100000001</v>
      </c>
      <c r="H54" s="514">
        <v>19.311061600000002</v>
      </c>
      <c r="I54" s="1298" t="s">
        <v>1507</v>
      </c>
    </row>
    <row r="55" spans="2:15" s="400" customFormat="1" ht="24.95" customHeight="1" x14ac:dyDescent="0.2">
      <c r="B55" s="511" t="s">
        <v>1508</v>
      </c>
      <c r="C55" s="514">
        <v>2038</v>
      </c>
      <c r="D55" s="514">
        <v>2137</v>
      </c>
      <c r="E55" s="514">
        <v>2077.29891</v>
      </c>
      <c r="F55" s="514">
        <v>2185.395</v>
      </c>
      <c r="G55" s="514">
        <v>2457.6104222499998</v>
      </c>
      <c r="H55" s="514">
        <v>2429.6514459999999</v>
      </c>
      <c r="I55" s="1303" t="s">
        <v>1509</v>
      </c>
    </row>
    <row r="56" spans="2:15" s="400" customFormat="1" ht="24.95" customHeight="1" x14ac:dyDescent="0.2">
      <c r="B56" s="511" t="s">
        <v>1510</v>
      </c>
      <c r="C56" s="514">
        <v>1978</v>
      </c>
      <c r="D56" s="514">
        <v>1989</v>
      </c>
      <c r="E56" s="514">
        <v>1874</v>
      </c>
      <c r="F56" s="514">
        <v>1772.2701999999999</v>
      </c>
      <c r="G56" s="514">
        <v>1785.1021475</v>
      </c>
      <c r="H56" s="514">
        <v>2153.7448633152294</v>
      </c>
      <c r="I56" s="1298" t="s">
        <v>1511</v>
      </c>
    </row>
    <row r="57" spans="2:15" s="219" customFormat="1" ht="24.95" customHeight="1" thickBot="1" x14ac:dyDescent="0.75">
      <c r="B57" s="1511"/>
      <c r="C57" s="1512"/>
      <c r="D57" s="1512"/>
      <c r="E57" s="1512"/>
      <c r="F57" s="1512"/>
      <c r="G57" s="1512"/>
      <c r="H57" s="1512"/>
      <c r="I57" s="1513"/>
      <c r="J57" s="400"/>
      <c r="K57" s="400"/>
      <c r="L57" s="400"/>
      <c r="M57" s="400"/>
      <c r="N57" s="400"/>
      <c r="O57" s="400"/>
    </row>
    <row r="58" spans="2:15" ht="9" customHeight="1" thickTop="1" x14ac:dyDescent="0.35">
      <c r="J58" s="400"/>
      <c r="K58" s="400"/>
      <c r="L58" s="400"/>
      <c r="M58" s="400"/>
      <c r="N58" s="400"/>
      <c r="O58" s="400"/>
    </row>
    <row r="59" spans="2:15" s="380" customFormat="1" ht="18.75" customHeight="1" x14ac:dyDescent="0.5">
      <c r="B59" s="197" t="s">
        <v>1146</v>
      </c>
      <c r="I59" s="1514" t="s">
        <v>1147</v>
      </c>
    </row>
    <row r="60" spans="2:15" ht="22.5" x14ac:dyDescent="0.5">
      <c r="B60" s="217" t="s">
        <v>1512</v>
      </c>
      <c r="I60" s="1514" t="s">
        <v>1513</v>
      </c>
    </row>
  </sheetData>
  <mergeCells count="10">
    <mergeCell ref="B3:I3"/>
    <mergeCell ref="B5:I5"/>
    <mergeCell ref="B9:B11"/>
    <mergeCell ref="C9:C11"/>
    <mergeCell ref="D9:D11"/>
    <mergeCell ref="E9:E11"/>
    <mergeCell ref="F9:F11"/>
    <mergeCell ref="G9:G11"/>
    <mergeCell ref="H9:H11"/>
    <mergeCell ref="I9:I11"/>
  </mergeCells>
  <printOptions horizontalCentered="1"/>
  <pageMargins left="0.196850393700787" right="0.196850393700787" top="0.59055118110236204" bottom="0.59055118110236204" header="0.511811023622047" footer="0.511811023622047"/>
  <pageSetup paperSize="9" scale="49" orientation="portrait" r:id="rId1"/>
  <headerFooter alignWithMargins="0">
    <oddFooter>&amp;C&amp;"Times New Roman,Regular"&amp;20- 58-</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5"/>
  <sheetViews>
    <sheetView rightToLeft="1" view="pageBreakPreview" zoomScale="50" zoomScaleNormal="50" zoomScaleSheetLayoutView="50" workbookViewId="0"/>
  </sheetViews>
  <sheetFormatPr defaultRowHeight="15" x14ac:dyDescent="0.35"/>
  <cols>
    <col min="1" max="1" width="9.140625" style="39"/>
    <col min="2" max="2" width="54.42578125" style="39" customWidth="1"/>
    <col min="3" max="3" width="15.5703125" style="39" customWidth="1"/>
    <col min="4" max="9" width="15" style="39" customWidth="1"/>
    <col min="10" max="10" width="56.140625" style="39" customWidth="1"/>
    <col min="11" max="11" width="9.140625" style="39"/>
    <col min="12" max="12" width="9.28515625" style="39" bestFit="1" customWidth="1"/>
    <col min="13" max="13" width="9.7109375" style="39" bestFit="1" customWidth="1"/>
    <col min="14" max="14" width="9" style="39" bestFit="1" customWidth="1"/>
    <col min="15" max="16384" width="9.140625" style="39"/>
  </cols>
  <sheetData>
    <row r="1" spans="2:23" s="42" customFormat="1" ht="19.5" customHeight="1" x14ac:dyDescent="0.65">
      <c r="C1" s="43"/>
      <c r="D1" s="43"/>
      <c r="E1" s="43"/>
      <c r="F1" s="43"/>
      <c r="G1" s="43"/>
      <c r="H1" s="43"/>
      <c r="I1" s="43"/>
      <c r="J1" s="43"/>
      <c r="K1" s="43"/>
      <c r="L1" s="43"/>
      <c r="M1" s="43"/>
      <c r="N1" s="43"/>
      <c r="O1" s="43"/>
      <c r="P1" s="43"/>
      <c r="Q1" s="43"/>
      <c r="R1" s="43"/>
      <c r="S1" s="43"/>
      <c r="T1" s="43"/>
      <c r="U1" s="43"/>
      <c r="V1" s="43"/>
      <c r="W1" s="43"/>
    </row>
    <row r="2" spans="2:23" s="42" customFormat="1" ht="19.5" customHeight="1" x14ac:dyDescent="0.65">
      <c r="B2" s="43"/>
      <c r="C2" s="43"/>
      <c r="D2" s="43"/>
      <c r="E2" s="43"/>
      <c r="F2" s="43"/>
      <c r="G2" s="43"/>
      <c r="H2" s="43"/>
      <c r="I2" s="43"/>
      <c r="J2" s="43"/>
      <c r="K2" s="43"/>
      <c r="L2" s="43"/>
      <c r="M2" s="43"/>
      <c r="N2" s="43"/>
      <c r="O2" s="43"/>
      <c r="P2" s="43"/>
      <c r="Q2" s="43"/>
      <c r="R2" s="43"/>
      <c r="S2" s="43"/>
      <c r="T2" s="43"/>
      <c r="U2" s="43"/>
      <c r="V2" s="43"/>
    </row>
    <row r="3" spans="2:23" ht="29.25" customHeight="1" x14ac:dyDescent="0.85">
      <c r="B3" s="1639" t="s">
        <v>1825</v>
      </c>
      <c r="C3" s="1830"/>
      <c r="D3" s="1830"/>
      <c r="E3" s="1830"/>
      <c r="F3" s="1830"/>
      <c r="G3" s="1830"/>
      <c r="H3" s="1830"/>
      <c r="I3" s="1830"/>
      <c r="J3" s="1830"/>
    </row>
    <row r="4" spans="2:23" ht="14.25" customHeight="1" x14ac:dyDescent="0.85">
      <c r="B4" s="1515"/>
      <c r="C4" s="1254"/>
      <c r="D4" s="381"/>
      <c r="E4" s="381"/>
      <c r="F4" s="381"/>
      <c r="G4" s="381"/>
      <c r="H4" s="381"/>
      <c r="I4" s="381"/>
      <c r="J4" s="381"/>
    </row>
    <row r="5" spans="2:23" ht="29.25" customHeight="1" x14ac:dyDescent="0.85">
      <c r="B5" s="1887" t="s">
        <v>1826</v>
      </c>
      <c r="C5" s="1830"/>
      <c r="D5" s="1830"/>
      <c r="E5" s="1830"/>
      <c r="F5" s="1830"/>
      <c r="G5" s="1830"/>
      <c r="H5" s="1830"/>
      <c r="I5" s="1830"/>
      <c r="J5" s="1830"/>
    </row>
    <row r="6" spans="2:23" s="5" customFormat="1" ht="19.5" customHeight="1" x14ac:dyDescent="0.65">
      <c r="D6" s="2"/>
      <c r="E6" s="2"/>
      <c r="F6" s="2"/>
      <c r="G6" s="2"/>
      <c r="H6" s="2"/>
      <c r="I6" s="2"/>
      <c r="J6" s="2"/>
      <c r="K6" s="2"/>
      <c r="L6" s="2"/>
      <c r="M6" s="2"/>
      <c r="N6" s="2"/>
      <c r="O6" s="2"/>
      <c r="P6" s="2"/>
      <c r="Q6" s="2"/>
      <c r="R6" s="2"/>
      <c r="S6" s="2"/>
      <c r="T6" s="2"/>
      <c r="U6" s="2"/>
    </row>
    <row r="7" spans="2:23" ht="22.5" x14ac:dyDescent="0.5">
      <c r="B7" s="1516" t="s">
        <v>1514</v>
      </c>
      <c r="C7" s="1255"/>
      <c r="D7" s="1160"/>
      <c r="E7" s="1160"/>
      <c r="F7" s="1160"/>
      <c r="G7" s="1160"/>
      <c r="H7" s="1160"/>
      <c r="I7" s="1160"/>
      <c r="J7" s="1517" t="s">
        <v>1514</v>
      </c>
      <c r="N7" s="1160"/>
    </row>
    <row r="8" spans="2:23" s="5" customFormat="1" ht="19.5" customHeight="1" thickBot="1" x14ac:dyDescent="0.7">
      <c r="D8" s="2"/>
      <c r="E8" s="2"/>
      <c r="F8" s="2"/>
      <c r="G8" s="2"/>
      <c r="H8" s="2"/>
      <c r="I8" s="2"/>
      <c r="J8" s="2"/>
      <c r="K8" s="2"/>
      <c r="L8" s="2"/>
      <c r="M8" s="2"/>
      <c r="N8" s="2"/>
      <c r="O8" s="2"/>
      <c r="P8" s="2"/>
      <c r="Q8" s="2"/>
      <c r="R8" s="2"/>
      <c r="S8" s="2"/>
      <c r="T8" s="2"/>
      <c r="U8" s="2"/>
    </row>
    <row r="9" spans="2:23" s="372" customFormat="1" ht="24.95" customHeight="1" thickTop="1" x14ac:dyDescent="0.7">
      <c r="B9" s="1845" t="s">
        <v>212</v>
      </c>
      <c r="C9" s="1518"/>
      <c r="D9" s="1824">
        <v>2015</v>
      </c>
      <c r="E9" s="1824">
        <v>2016</v>
      </c>
      <c r="F9" s="1824">
        <v>2017</v>
      </c>
      <c r="G9" s="1824">
        <v>2018</v>
      </c>
      <c r="H9" s="1824">
        <v>2019</v>
      </c>
      <c r="I9" s="1824">
        <v>2020</v>
      </c>
      <c r="J9" s="1848" t="s">
        <v>211</v>
      </c>
      <c r="L9" s="1886"/>
      <c r="M9" s="1886"/>
      <c r="N9" s="1886"/>
    </row>
    <row r="10" spans="2:23" s="372" customFormat="1" ht="24.95" customHeight="1" x14ac:dyDescent="0.7">
      <c r="B10" s="1846"/>
      <c r="C10" s="1519" t="s">
        <v>1515</v>
      </c>
      <c r="D10" s="1825"/>
      <c r="E10" s="1825"/>
      <c r="F10" s="1825"/>
      <c r="G10" s="1825"/>
      <c r="H10" s="1825"/>
      <c r="I10" s="1825"/>
      <c r="J10" s="1878"/>
      <c r="L10" s="1886"/>
      <c r="M10" s="1886"/>
      <c r="N10" s="1886"/>
    </row>
    <row r="11" spans="2:23" s="372" customFormat="1" ht="24.95" customHeight="1" x14ac:dyDescent="0.7">
      <c r="B11" s="1847"/>
      <c r="C11" s="1520" t="s">
        <v>1516</v>
      </c>
      <c r="D11" s="1826"/>
      <c r="E11" s="1826"/>
      <c r="F11" s="1826"/>
      <c r="G11" s="1826"/>
      <c r="H11" s="1826"/>
      <c r="I11" s="1826"/>
      <c r="J11" s="1879"/>
      <c r="M11" s="1521"/>
    </row>
    <row r="12" spans="2:23" s="372" customFormat="1" ht="17.25" customHeight="1" x14ac:dyDescent="0.7">
      <c r="B12" s="1522"/>
      <c r="C12" s="1523"/>
      <c r="D12" s="1524"/>
      <c r="E12" s="1524"/>
      <c r="F12" s="1524"/>
      <c r="G12" s="1524"/>
      <c r="H12" s="1524"/>
      <c r="I12" s="1524"/>
      <c r="J12" s="1525"/>
    </row>
    <row r="13" spans="2:23" s="370" customFormat="1" ht="37.5" customHeight="1" x14ac:dyDescent="0.2">
      <c r="B13" s="1177" t="s">
        <v>1517</v>
      </c>
      <c r="C13" s="1526">
        <v>60.743463881052485</v>
      </c>
      <c r="D13" s="1527">
        <v>3</v>
      </c>
      <c r="E13" s="1527">
        <v>2</v>
      </c>
      <c r="F13" s="1527">
        <v>3</v>
      </c>
      <c r="G13" s="1527">
        <v>4</v>
      </c>
      <c r="H13" s="1527">
        <v>4</v>
      </c>
      <c r="I13" s="1527">
        <v>4</v>
      </c>
      <c r="J13" s="1264" t="s">
        <v>1518</v>
      </c>
      <c r="M13" s="1145"/>
      <c r="O13" s="1528"/>
      <c r="P13" s="1528"/>
      <c r="Q13" s="1528"/>
      <c r="R13" s="1529"/>
      <c r="S13" s="1529"/>
      <c r="T13" s="1529"/>
    </row>
    <row r="14" spans="2:23" s="371" customFormat="1" ht="17.25" customHeight="1" x14ac:dyDescent="0.2">
      <c r="B14" s="1177"/>
      <c r="C14" s="1526"/>
      <c r="D14" s="1527"/>
      <c r="E14" s="1527"/>
      <c r="F14" s="1527"/>
      <c r="G14" s="1527"/>
      <c r="H14" s="1527"/>
      <c r="I14" s="1527"/>
      <c r="J14" s="1264"/>
      <c r="M14" s="1263"/>
      <c r="O14" s="1528"/>
      <c r="P14" s="1528"/>
      <c r="Q14" s="1528"/>
      <c r="R14" s="1529"/>
      <c r="S14" s="1529"/>
      <c r="T14" s="1529"/>
    </row>
    <row r="15" spans="2:23" s="370" customFormat="1" ht="37.5" customHeight="1" x14ac:dyDescent="0.2">
      <c r="B15" s="1177" t="s">
        <v>1519</v>
      </c>
      <c r="C15" s="1526">
        <v>33.816162877946333</v>
      </c>
      <c r="D15" s="1527">
        <v>30</v>
      </c>
      <c r="E15" s="1527">
        <v>28</v>
      </c>
      <c r="F15" s="1527">
        <v>26</v>
      </c>
      <c r="G15" s="1527">
        <v>25</v>
      </c>
      <c r="H15" s="1527">
        <v>27</v>
      </c>
      <c r="I15" s="1527">
        <v>30</v>
      </c>
      <c r="J15" s="1264" t="s">
        <v>1520</v>
      </c>
      <c r="M15" s="1145"/>
      <c r="O15" s="1528"/>
      <c r="P15" s="1528"/>
      <c r="Q15" s="1528"/>
      <c r="R15" s="1529"/>
      <c r="S15" s="1529"/>
      <c r="T15" s="1529"/>
    </row>
    <row r="16" spans="2:23" s="371" customFormat="1" ht="37.5" customHeight="1" x14ac:dyDescent="0.2">
      <c r="B16" s="1180" t="s">
        <v>1521</v>
      </c>
      <c r="C16" s="1530">
        <v>5.7478443487774511</v>
      </c>
      <c r="D16" s="1452">
        <v>38</v>
      </c>
      <c r="E16" s="1452">
        <v>45</v>
      </c>
      <c r="F16" s="1452">
        <v>40</v>
      </c>
      <c r="G16" s="1452">
        <v>48</v>
      </c>
      <c r="H16" s="1452">
        <v>41</v>
      </c>
      <c r="I16" s="1452">
        <v>40</v>
      </c>
      <c r="J16" s="1262" t="s">
        <v>1522</v>
      </c>
      <c r="O16" s="1528"/>
      <c r="P16" s="1528"/>
      <c r="Q16" s="1528"/>
      <c r="R16" s="1529"/>
      <c r="S16" s="1529"/>
      <c r="T16" s="1529"/>
    </row>
    <row r="17" spans="2:20" s="371" customFormat="1" ht="37.5" customHeight="1" x14ac:dyDescent="0.2">
      <c r="B17" s="1180" t="s">
        <v>1523</v>
      </c>
      <c r="C17" s="1530">
        <v>2.116038380442574</v>
      </c>
      <c r="D17" s="1452">
        <v>38</v>
      </c>
      <c r="E17" s="1452">
        <v>42</v>
      </c>
      <c r="F17" s="1452">
        <v>38</v>
      </c>
      <c r="G17" s="1452">
        <v>28</v>
      </c>
      <c r="H17" s="1452">
        <v>30</v>
      </c>
      <c r="I17" s="1452">
        <v>34</v>
      </c>
      <c r="J17" s="1262" t="s">
        <v>1493</v>
      </c>
      <c r="O17" s="1528"/>
      <c r="P17" s="1528"/>
      <c r="Q17" s="1528"/>
      <c r="R17" s="1529"/>
      <c r="S17" s="1529"/>
      <c r="T17" s="1529"/>
    </row>
    <row r="18" spans="2:20" s="371" customFormat="1" ht="37.5" customHeight="1" x14ac:dyDescent="0.2">
      <c r="B18" s="1180" t="s">
        <v>1524</v>
      </c>
      <c r="C18" s="1530">
        <v>2.5970514631600565</v>
      </c>
      <c r="D18" s="1452">
        <v>6</v>
      </c>
      <c r="E18" s="1452">
        <v>11</v>
      </c>
      <c r="F18" s="1452">
        <v>15</v>
      </c>
      <c r="G18" s="1452">
        <v>16</v>
      </c>
      <c r="H18" s="1452">
        <v>15</v>
      </c>
      <c r="I18" s="1452">
        <v>13</v>
      </c>
      <c r="J18" s="1262" t="s">
        <v>1525</v>
      </c>
      <c r="O18" s="1528"/>
      <c r="P18" s="1528"/>
      <c r="Q18" s="1528"/>
      <c r="R18" s="1529"/>
      <c r="S18" s="1529"/>
      <c r="T18" s="1529"/>
    </row>
    <row r="19" spans="2:20" s="371" customFormat="1" ht="37.5" customHeight="1" x14ac:dyDescent="0.2">
      <c r="B19" s="1180" t="s">
        <v>1526</v>
      </c>
      <c r="C19" s="1530">
        <v>0.16704463046877291</v>
      </c>
      <c r="D19" s="1452">
        <v>24</v>
      </c>
      <c r="E19" s="1452">
        <v>21</v>
      </c>
      <c r="F19" s="1452">
        <v>25</v>
      </c>
      <c r="G19" s="1452">
        <v>33</v>
      </c>
      <c r="H19" s="1452">
        <v>57</v>
      </c>
      <c r="I19" s="1452">
        <v>166</v>
      </c>
      <c r="J19" s="1262" t="s">
        <v>1527</v>
      </c>
      <c r="O19" s="1528"/>
      <c r="P19" s="1528"/>
      <c r="Q19" s="1528"/>
      <c r="R19" s="1529"/>
      <c r="S19" s="1529"/>
      <c r="T19" s="1529"/>
    </row>
    <row r="20" spans="2:20" s="371" customFormat="1" ht="37.5" customHeight="1" x14ac:dyDescent="0.2">
      <c r="B20" s="1180" t="s">
        <v>1528</v>
      </c>
      <c r="C20" s="1530">
        <v>9.8088942358074943E-2</v>
      </c>
      <c r="D20" s="1452">
        <v>34</v>
      </c>
      <c r="E20" s="1452">
        <v>54</v>
      </c>
      <c r="F20" s="1452">
        <v>64</v>
      </c>
      <c r="G20" s="1452">
        <v>71</v>
      </c>
      <c r="H20" s="1452">
        <v>68</v>
      </c>
      <c r="I20" s="1452">
        <v>61</v>
      </c>
      <c r="J20" s="1262" t="s">
        <v>1529</v>
      </c>
      <c r="O20" s="1528"/>
      <c r="P20" s="1528"/>
      <c r="Q20" s="1528"/>
      <c r="R20" s="1529"/>
      <c r="S20" s="1529"/>
      <c r="T20" s="1529"/>
    </row>
    <row r="21" spans="2:20" s="371" customFormat="1" ht="37.5" customHeight="1" x14ac:dyDescent="0.2">
      <c r="B21" s="1180" t="s">
        <v>1530</v>
      </c>
      <c r="C21" s="1530">
        <v>2.3055093289291118E-2</v>
      </c>
      <c r="D21" s="1452">
        <v>15</v>
      </c>
      <c r="E21" s="1452">
        <v>20</v>
      </c>
      <c r="F21" s="1452">
        <v>29</v>
      </c>
      <c r="G21" s="1452">
        <v>22</v>
      </c>
      <c r="H21" s="1452">
        <v>19</v>
      </c>
      <c r="I21" s="1452">
        <v>16</v>
      </c>
      <c r="J21" s="1262" t="s">
        <v>1531</v>
      </c>
      <c r="O21" s="1528"/>
      <c r="P21" s="1528"/>
      <c r="Q21" s="1528"/>
      <c r="R21" s="1529"/>
      <c r="S21" s="1529"/>
      <c r="T21" s="1529"/>
    </row>
    <row r="22" spans="2:20" s="371" customFormat="1" ht="37.5" customHeight="1" x14ac:dyDescent="0.2">
      <c r="B22" s="1180" t="s">
        <v>1532</v>
      </c>
      <c r="C22" s="1530">
        <v>6.2248751881086015E-2</v>
      </c>
      <c r="D22" s="1452">
        <v>131</v>
      </c>
      <c r="E22" s="1452">
        <v>105</v>
      </c>
      <c r="F22" s="1452">
        <v>156</v>
      </c>
      <c r="G22" s="1452">
        <v>78</v>
      </c>
      <c r="H22" s="1452">
        <v>232</v>
      </c>
      <c r="I22" s="1452">
        <v>285</v>
      </c>
      <c r="J22" s="1262" t="s">
        <v>1533</v>
      </c>
      <c r="O22" s="1528"/>
      <c r="P22" s="1528"/>
      <c r="Q22" s="1528"/>
      <c r="R22" s="1529"/>
      <c r="S22" s="1529"/>
      <c r="T22" s="1529"/>
    </row>
    <row r="23" spans="2:20" s="371" customFormat="1" ht="37.5" customHeight="1" x14ac:dyDescent="0.2">
      <c r="B23" s="1180" t="s">
        <v>1534</v>
      </c>
      <c r="C23" s="1530">
        <v>18.304905704668446</v>
      </c>
      <c r="D23" s="1452">
        <v>31</v>
      </c>
      <c r="E23" s="1452">
        <v>27</v>
      </c>
      <c r="F23" s="1452">
        <v>24</v>
      </c>
      <c r="G23" s="1452">
        <v>22</v>
      </c>
      <c r="H23" s="1452">
        <v>25</v>
      </c>
      <c r="I23" s="1452">
        <v>28</v>
      </c>
      <c r="J23" s="1262" t="s">
        <v>1535</v>
      </c>
      <c r="O23" s="1528"/>
      <c r="P23" s="1528"/>
      <c r="Q23" s="1528"/>
      <c r="R23" s="1529"/>
      <c r="S23" s="1529"/>
      <c r="T23" s="1529"/>
    </row>
    <row r="24" spans="2:20" s="371" customFormat="1" ht="37.5" customHeight="1" x14ac:dyDescent="0.2">
      <c r="B24" s="1180" t="s">
        <v>1536</v>
      </c>
      <c r="C24" s="1530">
        <v>1.209973214173433</v>
      </c>
      <c r="D24" s="1452">
        <v>29</v>
      </c>
      <c r="E24" s="1452">
        <v>14</v>
      </c>
      <c r="F24" s="1452">
        <v>18</v>
      </c>
      <c r="G24" s="1452">
        <v>23</v>
      </c>
      <c r="H24" s="1452">
        <v>18</v>
      </c>
      <c r="I24" s="1452">
        <v>10</v>
      </c>
      <c r="J24" s="1262" t="s">
        <v>1537</v>
      </c>
      <c r="O24" s="1528"/>
      <c r="P24" s="1528"/>
      <c r="Q24" s="1528"/>
      <c r="R24" s="1529"/>
      <c r="S24" s="1529"/>
      <c r="T24" s="1529"/>
    </row>
    <row r="25" spans="2:20" s="371" customFormat="1" ht="37.5" customHeight="1" x14ac:dyDescent="0.2">
      <c r="B25" s="1180" t="s">
        <v>1538</v>
      </c>
      <c r="C25" s="1530">
        <v>0.16515830465419457</v>
      </c>
      <c r="D25" s="1452">
        <v>0</v>
      </c>
      <c r="E25" s="1452">
        <v>1</v>
      </c>
      <c r="F25" s="1452">
        <v>1</v>
      </c>
      <c r="G25" s="1452">
        <v>2</v>
      </c>
      <c r="H25" s="1452">
        <v>3</v>
      </c>
      <c r="I25" s="1452">
        <v>4</v>
      </c>
      <c r="J25" s="1262" t="s">
        <v>1539</v>
      </c>
      <c r="O25" s="1528"/>
      <c r="P25" s="1528"/>
      <c r="Q25" s="1528"/>
      <c r="R25" s="1529"/>
      <c r="S25" s="1529"/>
      <c r="T25" s="1529"/>
    </row>
    <row r="26" spans="2:20" s="371" customFormat="1" ht="37.5" customHeight="1" x14ac:dyDescent="0.2">
      <c r="B26" s="1180" t="s">
        <v>1540</v>
      </c>
      <c r="C26" s="1530">
        <v>1.5799026655879678</v>
      </c>
      <c r="D26" s="1452">
        <v>29</v>
      </c>
      <c r="E26" s="1452">
        <v>30</v>
      </c>
      <c r="F26" s="1452">
        <v>29</v>
      </c>
      <c r="G26" s="1452">
        <v>29</v>
      </c>
      <c r="H26" s="1452">
        <v>33</v>
      </c>
      <c r="I26" s="1452">
        <v>40</v>
      </c>
      <c r="J26" s="1262" t="s">
        <v>1541</v>
      </c>
      <c r="O26" s="1528"/>
      <c r="P26" s="1528"/>
      <c r="Q26" s="1528"/>
      <c r="R26" s="1529"/>
      <c r="S26" s="1529"/>
      <c r="T26" s="1529"/>
    </row>
    <row r="27" spans="2:20" s="371" customFormat="1" ht="37.5" customHeight="1" x14ac:dyDescent="0.2">
      <c r="B27" s="1180" t="s">
        <v>1542</v>
      </c>
      <c r="C27" s="1530">
        <v>0.42798636815211333</v>
      </c>
      <c r="D27" s="1452">
        <v>1</v>
      </c>
      <c r="E27" s="1452">
        <v>1</v>
      </c>
      <c r="F27" s="1452">
        <v>28</v>
      </c>
      <c r="G27" s="1452">
        <v>42</v>
      </c>
      <c r="H27" s="1452">
        <v>42</v>
      </c>
      <c r="I27" s="1452">
        <v>34</v>
      </c>
      <c r="J27" s="1262" t="s">
        <v>1543</v>
      </c>
      <c r="O27" s="1528"/>
      <c r="P27" s="1528"/>
      <c r="Q27" s="1528"/>
      <c r="R27" s="1529"/>
      <c r="S27" s="1529"/>
      <c r="T27" s="1529"/>
    </row>
    <row r="28" spans="2:20" s="371" customFormat="1" ht="37.5" customHeight="1" x14ac:dyDescent="0.2">
      <c r="B28" s="1180" t="s">
        <v>1544</v>
      </c>
      <c r="C28" s="1530">
        <v>6.3506302424138267E-2</v>
      </c>
      <c r="D28" s="1452">
        <v>259</v>
      </c>
      <c r="E28" s="1452">
        <v>128</v>
      </c>
      <c r="F28" s="1452">
        <v>81</v>
      </c>
      <c r="G28" s="1452">
        <v>178</v>
      </c>
      <c r="H28" s="1452">
        <v>108</v>
      </c>
      <c r="I28" s="1452">
        <v>106</v>
      </c>
      <c r="J28" s="1262" t="s">
        <v>1545</v>
      </c>
      <c r="O28" s="1528"/>
      <c r="P28" s="1528"/>
      <c r="Q28" s="1528"/>
      <c r="R28" s="1529"/>
      <c r="S28" s="1529"/>
      <c r="T28" s="1529"/>
    </row>
    <row r="29" spans="2:20" s="371" customFormat="1" ht="37.5" customHeight="1" x14ac:dyDescent="0.2">
      <c r="B29" s="1180" t="s">
        <v>1546</v>
      </c>
      <c r="C29" s="1530">
        <v>0.31962742969244506</v>
      </c>
      <c r="D29" s="1452">
        <v>0</v>
      </c>
      <c r="E29" s="1452">
        <v>0</v>
      </c>
      <c r="F29" s="1452">
        <v>0</v>
      </c>
      <c r="G29" s="1452">
        <v>7</v>
      </c>
      <c r="H29" s="1452">
        <v>20</v>
      </c>
      <c r="I29" s="1452">
        <v>1</v>
      </c>
      <c r="J29" s="1262" t="s">
        <v>1547</v>
      </c>
      <c r="O29" s="1528"/>
      <c r="P29" s="1528"/>
      <c r="Q29" s="1528"/>
      <c r="R29" s="1529"/>
      <c r="S29" s="1529"/>
      <c r="T29" s="1529"/>
    </row>
    <row r="30" spans="2:20" s="371" customFormat="1" ht="37.5" customHeight="1" x14ac:dyDescent="0.2">
      <c r="B30" s="1180" t="s">
        <v>1548</v>
      </c>
      <c r="C30" s="1530">
        <v>0.41226698636396025</v>
      </c>
      <c r="D30" s="1452">
        <v>32</v>
      </c>
      <c r="E30" s="1452">
        <v>24</v>
      </c>
      <c r="F30" s="1452">
        <v>32</v>
      </c>
      <c r="G30" s="1452">
        <v>38</v>
      </c>
      <c r="H30" s="1452">
        <v>38</v>
      </c>
      <c r="I30" s="1452">
        <v>31</v>
      </c>
      <c r="J30" s="1262" t="s">
        <v>1549</v>
      </c>
      <c r="O30" s="1528"/>
      <c r="P30" s="1528"/>
      <c r="Q30" s="1528"/>
      <c r="R30" s="1529"/>
      <c r="S30" s="1529"/>
      <c r="T30" s="1529"/>
    </row>
    <row r="31" spans="2:20" s="371" customFormat="1" ht="37.5" customHeight="1" x14ac:dyDescent="0.2">
      <c r="B31" s="1180" t="s">
        <v>1550</v>
      </c>
      <c r="C31" s="1530">
        <v>0.48164185798900905</v>
      </c>
      <c r="D31" s="1452">
        <v>2</v>
      </c>
      <c r="E31" s="1452">
        <v>14</v>
      </c>
      <c r="F31" s="1452">
        <v>18</v>
      </c>
      <c r="G31" s="1452">
        <v>0</v>
      </c>
      <c r="H31" s="1452">
        <v>16</v>
      </c>
      <c r="I31" s="1452">
        <v>0</v>
      </c>
      <c r="J31" s="1262" t="s">
        <v>1551</v>
      </c>
      <c r="O31" s="1528"/>
      <c r="P31" s="1528"/>
      <c r="Q31" s="1528"/>
      <c r="R31" s="1529"/>
      <c r="S31" s="1529"/>
      <c r="T31" s="1529"/>
    </row>
    <row r="32" spans="2:20" s="371" customFormat="1" ht="37.5" customHeight="1" x14ac:dyDescent="0.2">
      <c r="B32" s="1180" t="s">
        <v>1552</v>
      </c>
      <c r="C32" s="1530">
        <v>3.9822433863321023E-2</v>
      </c>
      <c r="D32" s="1452">
        <v>130</v>
      </c>
      <c r="E32" s="1452">
        <v>107</v>
      </c>
      <c r="F32" s="1452">
        <v>138</v>
      </c>
      <c r="G32" s="1452">
        <v>203</v>
      </c>
      <c r="H32" s="1452">
        <v>184</v>
      </c>
      <c r="I32" s="1452">
        <v>186</v>
      </c>
      <c r="J32" s="1262" t="s">
        <v>1553</v>
      </c>
      <c r="O32" s="1528"/>
      <c r="P32" s="1528"/>
      <c r="Q32" s="1528"/>
      <c r="R32" s="1529"/>
      <c r="S32" s="1529"/>
      <c r="T32" s="1529"/>
    </row>
    <row r="33" spans="2:20" s="371" customFormat="1" ht="17.25" customHeight="1" x14ac:dyDescent="0.2">
      <c r="B33" s="1177"/>
      <c r="C33" s="1526"/>
      <c r="D33" s="1527"/>
      <c r="E33" s="1527"/>
      <c r="F33" s="1527"/>
      <c r="G33" s="1527"/>
      <c r="H33" s="1527"/>
      <c r="I33" s="1527"/>
      <c r="J33" s="1264"/>
      <c r="M33" s="1263"/>
      <c r="O33" s="1528"/>
      <c r="P33" s="1528"/>
      <c r="Q33" s="1528"/>
      <c r="R33" s="1529"/>
      <c r="S33" s="1529"/>
      <c r="T33" s="1529"/>
    </row>
    <row r="34" spans="2:20" s="370" customFormat="1" ht="37.5" customHeight="1" x14ac:dyDescent="0.2">
      <c r="B34" s="1177" t="s">
        <v>1554</v>
      </c>
      <c r="C34" s="1526">
        <v>5.4403732410011774</v>
      </c>
      <c r="D34" s="1531">
        <v>45</v>
      </c>
      <c r="E34" s="1531">
        <v>42</v>
      </c>
      <c r="F34" s="1531">
        <v>47</v>
      </c>
      <c r="G34" s="1531">
        <v>60</v>
      </c>
      <c r="H34" s="1531">
        <v>62</v>
      </c>
      <c r="I34" s="1531">
        <v>61</v>
      </c>
      <c r="J34" s="1264" t="s">
        <v>1555</v>
      </c>
      <c r="M34" s="1145"/>
      <c r="O34" s="1528"/>
      <c r="P34" s="1528"/>
      <c r="Q34" s="1528"/>
      <c r="R34" s="1529"/>
      <c r="S34" s="1529"/>
      <c r="T34" s="1529"/>
    </row>
    <row r="35" spans="2:20" s="371" customFormat="1" ht="37.5" customHeight="1" x14ac:dyDescent="0.2">
      <c r="B35" s="1180" t="s">
        <v>1556</v>
      </c>
      <c r="C35" s="1530">
        <v>4.7732426779119628</v>
      </c>
      <c r="D35" s="1532">
        <v>43</v>
      </c>
      <c r="E35" s="1532">
        <v>41</v>
      </c>
      <c r="F35" s="1532">
        <v>46</v>
      </c>
      <c r="G35" s="1532">
        <v>59</v>
      </c>
      <c r="H35" s="1532">
        <v>61</v>
      </c>
      <c r="I35" s="1532">
        <v>59</v>
      </c>
      <c r="J35" s="1262" t="s">
        <v>1557</v>
      </c>
      <c r="O35" s="1528"/>
      <c r="P35" s="1528"/>
      <c r="Q35" s="1528"/>
      <c r="R35" s="1529"/>
      <c r="S35" s="1529"/>
      <c r="T35" s="1529"/>
    </row>
    <row r="36" spans="2:20" s="371" customFormat="1" ht="37.5" customHeight="1" x14ac:dyDescent="0.2">
      <c r="B36" s="1180" t="s">
        <v>1558</v>
      </c>
      <c r="C36" s="1530">
        <v>0.66713056308921459</v>
      </c>
      <c r="D36" s="1532">
        <v>78</v>
      </c>
      <c r="E36" s="1532">
        <v>58</v>
      </c>
      <c r="F36" s="1532">
        <v>63</v>
      </c>
      <c r="G36" s="1532">
        <v>79</v>
      </c>
      <c r="H36" s="1532">
        <v>84</v>
      </c>
      <c r="I36" s="1532">
        <v>86</v>
      </c>
      <c r="J36" s="1262" t="s">
        <v>1559</v>
      </c>
      <c r="O36" s="1528"/>
      <c r="P36" s="1528"/>
      <c r="Q36" s="1528"/>
      <c r="R36" s="1529"/>
      <c r="S36" s="1529"/>
      <c r="T36" s="1529"/>
    </row>
    <row r="37" spans="2:20" s="371" customFormat="1" ht="17.25" customHeight="1" x14ac:dyDescent="0.2">
      <c r="B37" s="1177"/>
      <c r="C37" s="1526"/>
      <c r="D37" s="1527"/>
      <c r="E37" s="1527"/>
      <c r="F37" s="1527"/>
      <c r="G37" s="1527"/>
      <c r="H37" s="1527"/>
      <c r="I37" s="1527"/>
      <c r="J37" s="1264"/>
      <c r="M37" s="1263"/>
      <c r="O37" s="1528"/>
      <c r="P37" s="1528"/>
      <c r="Q37" s="1528"/>
      <c r="R37" s="1529"/>
      <c r="S37" s="1529"/>
      <c r="T37" s="1529"/>
    </row>
    <row r="38" spans="2:20" s="370" customFormat="1" ht="37.5" customHeight="1" x14ac:dyDescent="0.2">
      <c r="B38" s="1177" t="s">
        <v>1560</v>
      </c>
      <c r="C38" s="1526">
        <v>100</v>
      </c>
      <c r="D38" s="1531">
        <v>8</v>
      </c>
      <c r="E38" s="1531">
        <v>7</v>
      </c>
      <c r="F38" s="1531">
        <v>8</v>
      </c>
      <c r="G38" s="1531">
        <v>9</v>
      </c>
      <c r="H38" s="1531">
        <v>9</v>
      </c>
      <c r="I38" s="1531">
        <v>10</v>
      </c>
      <c r="J38" s="1264" t="s">
        <v>1561</v>
      </c>
      <c r="L38" s="371"/>
      <c r="O38" s="1528"/>
      <c r="P38" s="1528"/>
      <c r="Q38" s="1528"/>
      <c r="R38" s="1529"/>
      <c r="S38" s="1529"/>
      <c r="T38" s="1529"/>
    </row>
    <row r="39" spans="2:20" s="372" customFormat="1" ht="27" customHeight="1" thickBot="1" x14ac:dyDescent="0.75">
      <c r="B39" s="1533"/>
      <c r="C39" s="1464"/>
      <c r="D39" s="1534"/>
      <c r="E39" s="1534"/>
      <c r="F39" s="1534"/>
      <c r="G39" s="1534"/>
      <c r="H39" s="1534"/>
      <c r="I39" s="1534"/>
      <c r="J39" s="1535"/>
      <c r="R39" s="1529"/>
      <c r="S39" s="1529"/>
      <c r="T39" s="1529"/>
    </row>
    <row r="40" spans="2:20" ht="9" customHeight="1" thickTop="1" x14ac:dyDescent="0.5">
      <c r="B40" s="11"/>
      <c r="C40" s="11"/>
      <c r="D40" s="11"/>
      <c r="E40" s="11"/>
      <c r="F40" s="11"/>
      <c r="G40" s="11"/>
      <c r="H40" s="11"/>
      <c r="I40" s="11"/>
      <c r="J40" s="11"/>
    </row>
    <row r="41" spans="2:20" s="380" customFormat="1" ht="18.75" customHeight="1" x14ac:dyDescent="0.5">
      <c r="B41" s="197" t="s">
        <v>1146</v>
      </c>
      <c r="J41" s="1514" t="s">
        <v>1147</v>
      </c>
    </row>
    <row r="42" spans="2:20" ht="18" x14ac:dyDescent="0.45">
      <c r="C42" s="1275"/>
    </row>
    <row r="43" spans="2:20" ht="18" x14ac:dyDescent="0.45">
      <c r="C43" s="1275"/>
    </row>
    <row r="44" spans="2:20" ht="18" x14ac:dyDescent="0.45">
      <c r="C44" s="1275"/>
    </row>
    <row r="45" spans="2:20" ht="18" x14ac:dyDescent="0.45">
      <c r="C45" s="1275"/>
    </row>
    <row r="46" spans="2:20" ht="18" x14ac:dyDescent="0.45">
      <c r="C46" s="1275"/>
    </row>
    <row r="47" spans="2:20" ht="18" x14ac:dyDescent="0.45">
      <c r="C47" s="1275"/>
    </row>
    <row r="48" spans="2:20" ht="18" x14ac:dyDescent="0.45">
      <c r="C48" s="1275"/>
    </row>
    <row r="49" spans="3:3" ht="18" x14ac:dyDescent="0.45">
      <c r="C49" s="1275"/>
    </row>
    <row r="50" spans="3:3" ht="18" x14ac:dyDescent="0.45">
      <c r="C50" s="1275"/>
    </row>
    <row r="51" spans="3:3" ht="18" x14ac:dyDescent="0.45">
      <c r="C51" s="1275"/>
    </row>
    <row r="52" spans="3:3" ht="18" x14ac:dyDescent="0.45">
      <c r="C52" s="1275"/>
    </row>
    <row r="53" spans="3:3" ht="18" x14ac:dyDescent="0.45">
      <c r="C53" s="1275"/>
    </row>
    <row r="54" spans="3:3" ht="18" x14ac:dyDescent="0.45">
      <c r="C54" s="1275"/>
    </row>
    <row r="55" spans="3:3" ht="18" x14ac:dyDescent="0.45">
      <c r="C55" s="1275"/>
    </row>
  </sheetData>
  <mergeCells count="11">
    <mergeCell ref="L9:N10"/>
    <mergeCell ref="B3:J3"/>
    <mergeCell ref="B5:J5"/>
    <mergeCell ref="B9:B11"/>
    <mergeCell ref="D9:D11"/>
    <mergeCell ref="E9:E11"/>
    <mergeCell ref="F9:F11"/>
    <mergeCell ref="G9:G11"/>
    <mergeCell ref="H9:H11"/>
    <mergeCell ref="I9:I11"/>
    <mergeCell ref="J9:J11"/>
  </mergeCells>
  <printOptions horizontalCentered="1"/>
  <pageMargins left="0.196850393700787" right="0.196850393700787" top="0.59055118110236204" bottom="0.59055118110236204" header="0.511811023622047" footer="0.511811023622047"/>
  <pageSetup paperSize="9" scale="46" orientation="portrait" r:id="rId1"/>
  <headerFooter alignWithMargins="0">
    <oddFooter>&amp;C&amp;"Times New Roman,Regular"&amp;20- 59 -</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1"/>
  <sheetViews>
    <sheetView rightToLeft="1" view="pageBreakPreview" zoomScale="50" zoomScaleNormal="50" zoomScaleSheetLayoutView="50" workbookViewId="0"/>
  </sheetViews>
  <sheetFormatPr defaultRowHeight="15" x14ac:dyDescent="0.35"/>
  <cols>
    <col min="1" max="1" width="9.140625" style="39"/>
    <col min="2" max="2" width="62.7109375" style="39" customWidth="1"/>
    <col min="3" max="8" width="14.28515625" style="39" customWidth="1"/>
    <col min="9" max="9" width="62.7109375" style="39" customWidth="1"/>
    <col min="10" max="10" width="11.140625" style="39" bestFit="1" customWidth="1"/>
    <col min="11" max="11" width="15" style="39" bestFit="1" customWidth="1"/>
    <col min="12" max="12" width="9.85546875" style="39" bestFit="1" customWidth="1"/>
    <col min="13" max="16384" width="9.140625" style="39"/>
  </cols>
  <sheetData>
    <row r="1" spans="1:23" s="42" customFormat="1" ht="19.5" customHeight="1" x14ac:dyDescent="0.65">
      <c r="C1" s="43"/>
      <c r="D1" s="43"/>
      <c r="E1" s="43"/>
      <c r="F1" s="43"/>
      <c r="G1" s="43"/>
      <c r="H1" s="43"/>
      <c r="I1" s="43"/>
      <c r="J1" s="43"/>
      <c r="K1" s="43"/>
      <c r="L1" s="43"/>
      <c r="M1" s="43"/>
      <c r="N1" s="43"/>
      <c r="O1" s="43"/>
      <c r="P1" s="43"/>
      <c r="Q1" s="43"/>
      <c r="R1" s="43"/>
      <c r="S1" s="43"/>
      <c r="T1" s="43"/>
      <c r="U1" s="43"/>
      <c r="V1" s="43"/>
      <c r="W1" s="43"/>
    </row>
    <row r="2" spans="1:23" s="42" customFormat="1" ht="19.5" customHeight="1" x14ac:dyDescent="0.65">
      <c r="B2" s="43"/>
      <c r="C2" s="43"/>
      <c r="D2" s="43"/>
      <c r="E2" s="43"/>
      <c r="F2" s="43"/>
      <c r="G2" s="43"/>
      <c r="H2" s="43"/>
      <c r="I2" s="43"/>
      <c r="J2" s="43"/>
      <c r="K2" s="43"/>
      <c r="L2" s="43"/>
      <c r="M2" s="43"/>
      <c r="N2" s="43"/>
      <c r="O2" s="43"/>
      <c r="P2" s="43"/>
      <c r="Q2" s="43"/>
      <c r="R2" s="43"/>
      <c r="S2" s="43"/>
      <c r="T2" s="43"/>
      <c r="U2" s="43"/>
      <c r="V2" s="43"/>
    </row>
    <row r="3" spans="1:23" ht="36.75" x14ac:dyDescent="0.85">
      <c r="B3" s="1639" t="s">
        <v>1827</v>
      </c>
      <c r="C3" s="1830"/>
      <c r="D3" s="1830"/>
      <c r="E3" s="1830"/>
      <c r="F3" s="1830"/>
      <c r="G3" s="1830"/>
      <c r="H3" s="1830"/>
      <c r="I3" s="1830"/>
    </row>
    <row r="4" spans="1:23" ht="10.5" customHeight="1" x14ac:dyDescent="0.85">
      <c r="B4" s="1515"/>
      <c r="C4" s="1254"/>
      <c r="D4" s="1254"/>
      <c r="E4" s="1254"/>
      <c r="F4" s="1254"/>
      <c r="G4" s="1254"/>
      <c r="H4" s="1254"/>
      <c r="I4" s="381"/>
    </row>
    <row r="5" spans="1:23" ht="36.75" x14ac:dyDescent="0.85">
      <c r="B5" s="1639" t="s">
        <v>1828</v>
      </c>
      <c r="C5" s="1830"/>
      <c r="D5" s="1830"/>
      <c r="E5" s="1830"/>
      <c r="F5" s="1830"/>
      <c r="G5" s="1830"/>
      <c r="H5" s="1830"/>
      <c r="I5" s="1830"/>
    </row>
    <row r="6" spans="1:23" ht="20.25" customHeight="1" x14ac:dyDescent="0.65">
      <c r="A6" s="43"/>
      <c r="B6" s="43"/>
      <c r="C6" s="43"/>
      <c r="D6" s="43"/>
      <c r="E6" s="43"/>
      <c r="F6" s="43"/>
      <c r="G6" s="43"/>
      <c r="H6" s="43"/>
      <c r="I6" s="43"/>
      <c r="J6" s="43"/>
      <c r="K6" s="43"/>
      <c r="L6" s="43"/>
      <c r="M6" s="43"/>
      <c r="N6" s="43"/>
      <c r="O6" s="43"/>
      <c r="P6" s="43"/>
      <c r="Q6" s="43"/>
      <c r="R6" s="43"/>
      <c r="S6" s="43"/>
      <c r="T6" s="43"/>
      <c r="U6" s="43"/>
    </row>
    <row r="7" spans="1:23" s="11" customFormat="1" ht="22.5" x14ac:dyDescent="0.5">
      <c r="A7" s="1536"/>
      <c r="B7" s="382" t="s">
        <v>1562</v>
      </c>
      <c r="C7" s="380"/>
      <c r="D7" s="380"/>
      <c r="E7" s="380"/>
      <c r="F7" s="380"/>
      <c r="G7" s="380"/>
      <c r="H7" s="380"/>
      <c r="I7" s="383" t="s">
        <v>1563</v>
      </c>
      <c r="U7" s="1286"/>
    </row>
    <row r="8" spans="1:23" ht="20.25" customHeight="1" thickBot="1" x14ac:dyDescent="0.7">
      <c r="B8" s="43"/>
      <c r="C8" s="43"/>
      <c r="D8" s="43"/>
      <c r="E8" s="43"/>
      <c r="F8" s="43"/>
      <c r="G8" s="43"/>
      <c r="H8" s="43"/>
      <c r="I8" s="43"/>
      <c r="J8" s="43"/>
      <c r="K8" s="43"/>
      <c r="L8" s="43"/>
      <c r="M8" s="43"/>
      <c r="N8" s="43"/>
      <c r="O8" s="43"/>
      <c r="P8" s="43"/>
      <c r="Q8" s="43"/>
      <c r="R8" s="43"/>
      <c r="S8" s="43"/>
      <c r="T8" s="43"/>
      <c r="U8" s="43"/>
      <c r="V8" s="43"/>
    </row>
    <row r="9" spans="1:23" s="372" customFormat="1" ht="23.1" customHeight="1" thickTop="1" x14ac:dyDescent="0.7">
      <c r="B9" s="1845" t="s">
        <v>212</v>
      </c>
      <c r="C9" s="1824">
        <v>2015</v>
      </c>
      <c r="D9" s="1824">
        <v>2016</v>
      </c>
      <c r="E9" s="1824">
        <v>2017</v>
      </c>
      <c r="F9" s="1824">
        <v>2018</v>
      </c>
      <c r="G9" s="1824">
        <v>2019</v>
      </c>
      <c r="H9" s="1824">
        <v>2020</v>
      </c>
      <c r="I9" s="1848" t="s">
        <v>211</v>
      </c>
      <c r="J9" s="1137"/>
      <c r="N9" s="1137"/>
    </row>
    <row r="10" spans="1:23" s="372" customFormat="1" ht="23.1" customHeight="1" x14ac:dyDescent="0.7">
      <c r="B10" s="1846"/>
      <c r="C10" s="1825"/>
      <c r="D10" s="1825"/>
      <c r="E10" s="1825"/>
      <c r="F10" s="1825"/>
      <c r="G10" s="1825"/>
      <c r="H10" s="1825"/>
      <c r="I10" s="1878"/>
    </row>
    <row r="11" spans="1:23" s="372" customFormat="1" ht="22.5" customHeight="1" x14ac:dyDescent="0.7">
      <c r="B11" s="1847"/>
      <c r="C11" s="1826"/>
      <c r="D11" s="1826"/>
      <c r="E11" s="1826"/>
      <c r="F11" s="1826"/>
      <c r="G11" s="1826"/>
      <c r="H11" s="1826"/>
      <c r="I11" s="1879"/>
    </row>
    <row r="12" spans="1:23" s="372" customFormat="1" ht="15" customHeight="1" x14ac:dyDescent="0.7">
      <c r="B12" s="1537"/>
      <c r="C12" s="1538"/>
      <c r="D12" s="1538"/>
      <c r="E12" s="1538"/>
      <c r="F12" s="1538"/>
      <c r="G12" s="1538"/>
      <c r="H12" s="1538"/>
      <c r="I12" s="1539"/>
    </row>
    <row r="13" spans="1:23" s="371" customFormat="1" ht="23.1" customHeight="1" x14ac:dyDescent="0.2">
      <c r="B13" s="1540" t="s">
        <v>1564</v>
      </c>
      <c r="C13" s="1452"/>
      <c r="D13" s="1452"/>
      <c r="E13" s="1452"/>
      <c r="F13" s="1452"/>
      <c r="G13" s="1452"/>
      <c r="H13" s="1452"/>
      <c r="I13" s="1260" t="s">
        <v>1565</v>
      </c>
    </row>
    <row r="14" spans="1:23" s="371" customFormat="1" ht="9.9499999999999993" customHeight="1" x14ac:dyDescent="0.2">
      <c r="B14" s="1541"/>
      <c r="C14" s="1527"/>
      <c r="D14" s="1527"/>
      <c r="E14" s="1527"/>
      <c r="F14" s="1527"/>
      <c r="G14" s="1527"/>
      <c r="H14" s="1527"/>
      <c r="I14" s="1260"/>
    </row>
    <row r="15" spans="1:23" s="371" customFormat="1" ht="23.1" customHeight="1" x14ac:dyDescent="0.2">
      <c r="B15" s="1508" t="s">
        <v>1566</v>
      </c>
      <c r="C15" s="513">
        <f t="shared" ref="C15:F15" si="0">SUM(C16:C32)</f>
        <v>29424</v>
      </c>
      <c r="D15" s="513">
        <f t="shared" si="0"/>
        <v>34249</v>
      </c>
      <c r="E15" s="513">
        <f t="shared" si="0"/>
        <v>38662</v>
      </c>
      <c r="F15" s="513">
        <f t="shared" si="0"/>
        <v>40815</v>
      </c>
      <c r="G15" s="513">
        <f>SUM(G16:G32)</f>
        <v>45088</v>
      </c>
      <c r="H15" s="513">
        <f>SUM(H16:H32)</f>
        <v>57791</v>
      </c>
      <c r="I15" s="1264" t="s">
        <v>1567</v>
      </c>
    </row>
    <row r="16" spans="1:23" s="371" customFormat="1" ht="23.1" customHeight="1" x14ac:dyDescent="0.2">
      <c r="B16" s="1124" t="s">
        <v>1521</v>
      </c>
      <c r="C16" s="514">
        <v>7750</v>
      </c>
      <c r="D16" s="514">
        <v>7459</v>
      </c>
      <c r="E16" s="514">
        <v>7555</v>
      </c>
      <c r="F16" s="514">
        <v>7594</v>
      </c>
      <c r="G16" s="514">
        <v>12108</v>
      </c>
      <c r="H16" s="514">
        <v>15645</v>
      </c>
      <c r="I16" s="1262" t="s">
        <v>1522</v>
      </c>
    </row>
    <row r="17" spans="2:9" s="371" customFormat="1" ht="23.1" customHeight="1" x14ac:dyDescent="0.2">
      <c r="B17" s="1124" t="s">
        <v>1523</v>
      </c>
      <c r="C17" s="514">
        <v>3712</v>
      </c>
      <c r="D17" s="514">
        <v>4148</v>
      </c>
      <c r="E17" s="514">
        <v>5913</v>
      </c>
      <c r="F17" s="514">
        <v>6109</v>
      </c>
      <c r="G17" s="514">
        <v>6109</v>
      </c>
      <c r="H17" s="514">
        <v>9537</v>
      </c>
      <c r="I17" s="1262" t="s">
        <v>1493</v>
      </c>
    </row>
    <row r="18" spans="2:9" s="371" customFormat="1" ht="23.1" customHeight="1" x14ac:dyDescent="0.2">
      <c r="B18" s="1124" t="s">
        <v>1524</v>
      </c>
      <c r="C18" s="514">
        <v>4850</v>
      </c>
      <c r="D18" s="514">
        <v>5987</v>
      </c>
      <c r="E18" s="514">
        <v>7193</v>
      </c>
      <c r="F18" s="514">
        <v>8222</v>
      </c>
      <c r="G18" s="514">
        <v>8534</v>
      </c>
      <c r="H18" s="514">
        <v>8534</v>
      </c>
      <c r="I18" s="1262" t="s">
        <v>1525</v>
      </c>
    </row>
    <row r="19" spans="2:9" s="371" customFormat="1" ht="23.1" customHeight="1" x14ac:dyDescent="0.2">
      <c r="B19" s="1124" t="s">
        <v>1526</v>
      </c>
      <c r="C19" s="514">
        <v>426</v>
      </c>
      <c r="D19" s="514">
        <v>522</v>
      </c>
      <c r="E19" s="514">
        <v>659</v>
      </c>
      <c r="F19" s="514">
        <v>771</v>
      </c>
      <c r="G19" s="514">
        <v>882</v>
      </c>
      <c r="H19" s="514">
        <v>882</v>
      </c>
      <c r="I19" s="1262" t="s">
        <v>1527</v>
      </c>
    </row>
    <row r="20" spans="2:9" s="371" customFormat="1" ht="23.1" customHeight="1" x14ac:dyDescent="0.2">
      <c r="B20" s="1124" t="s">
        <v>1528</v>
      </c>
      <c r="C20" s="514">
        <v>274</v>
      </c>
      <c r="D20" s="514">
        <v>318</v>
      </c>
      <c r="E20" s="514">
        <v>356</v>
      </c>
      <c r="F20" s="514">
        <v>361</v>
      </c>
      <c r="G20" s="514">
        <v>330</v>
      </c>
      <c r="H20" s="514">
        <v>635</v>
      </c>
      <c r="I20" s="1262" t="s">
        <v>1529</v>
      </c>
    </row>
    <row r="21" spans="2:9" s="371" customFormat="1" ht="23.1" customHeight="1" x14ac:dyDescent="0.2">
      <c r="B21" s="1124" t="s">
        <v>1530</v>
      </c>
      <c r="C21" s="514">
        <v>27</v>
      </c>
      <c r="D21" s="514">
        <v>26</v>
      </c>
      <c r="E21" s="514">
        <v>22</v>
      </c>
      <c r="F21" s="514">
        <v>17</v>
      </c>
      <c r="G21" s="514">
        <v>14</v>
      </c>
      <c r="H21" s="514">
        <v>17</v>
      </c>
      <c r="I21" s="1262" t="s">
        <v>1531</v>
      </c>
    </row>
    <row r="22" spans="2:9" s="371" customFormat="1" ht="23.1" customHeight="1" x14ac:dyDescent="0.2">
      <c r="B22" s="1124" t="s">
        <v>1532</v>
      </c>
      <c r="C22" s="514">
        <v>128</v>
      </c>
      <c r="D22" s="514">
        <v>136</v>
      </c>
      <c r="E22" s="514">
        <v>170</v>
      </c>
      <c r="F22" s="514">
        <v>129</v>
      </c>
      <c r="G22" s="514">
        <v>111</v>
      </c>
      <c r="H22" s="514">
        <v>165</v>
      </c>
      <c r="I22" s="1262" t="s">
        <v>1533</v>
      </c>
    </row>
    <row r="23" spans="2:9" s="371" customFormat="1" ht="23.1" customHeight="1" x14ac:dyDescent="0.2">
      <c r="B23" s="1124" t="s">
        <v>1534</v>
      </c>
      <c r="C23" s="514">
        <v>4568</v>
      </c>
      <c r="D23" s="514">
        <v>5238</v>
      </c>
      <c r="E23" s="514">
        <v>5637</v>
      </c>
      <c r="F23" s="514">
        <v>5850</v>
      </c>
      <c r="G23" s="514">
        <v>6523</v>
      </c>
      <c r="H23" s="514">
        <v>8383</v>
      </c>
      <c r="I23" s="1262" t="s">
        <v>1535</v>
      </c>
    </row>
    <row r="24" spans="2:9" s="371" customFormat="1" ht="23.1" customHeight="1" x14ac:dyDescent="0.2">
      <c r="B24" s="1124" t="s">
        <v>1536</v>
      </c>
      <c r="C24" s="514">
        <v>2095</v>
      </c>
      <c r="D24" s="514">
        <v>2218</v>
      </c>
      <c r="E24" s="514">
        <v>2429</v>
      </c>
      <c r="F24" s="514">
        <v>2439</v>
      </c>
      <c r="G24" s="514">
        <v>1185</v>
      </c>
      <c r="H24" s="514">
        <v>1254</v>
      </c>
      <c r="I24" s="1262" t="s">
        <v>1537</v>
      </c>
    </row>
    <row r="25" spans="2:9" s="371" customFormat="1" ht="23.1" customHeight="1" x14ac:dyDescent="0.2">
      <c r="B25" s="1124" t="s">
        <v>1538</v>
      </c>
      <c r="C25" s="514">
        <v>252</v>
      </c>
      <c r="D25" s="514">
        <v>240</v>
      </c>
      <c r="E25" s="514">
        <v>253</v>
      </c>
      <c r="F25" s="514">
        <v>218</v>
      </c>
      <c r="G25" s="514">
        <v>217</v>
      </c>
      <c r="H25" s="514">
        <v>274</v>
      </c>
      <c r="I25" s="1262" t="s">
        <v>1539</v>
      </c>
    </row>
    <row r="26" spans="2:9" s="371" customFormat="1" ht="23.1" customHeight="1" x14ac:dyDescent="0.2">
      <c r="B26" s="1124" t="s">
        <v>1540</v>
      </c>
      <c r="C26" s="514">
        <v>3916</v>
      </c>
      <c r="D26" s="514">
        <v>6474</v>
      </c>
      <c r="E26" s="514">
        <v>6844</v>
      </c>
      <c r="F26" s="514">
        <v>7188</v>
      </c>
      <c r="G26" s="514">
        <v>7005</v>
      </c>
      <c r="H26" s="514">
        <v>9893</v>
      </c>
      <c r="I26" s="1262" t="s">
        <v>1541</v>
      </c>
    </row>
    <row r="27" spans="2:9" s="371" customFormat="1" ht="23.1" customHeight="1" x14ac:dyDescent="0.2">
      <c r="B27" s="1124" t="s">
        <v>1542</v>
      </c>
      <c r="C27" s="514">
        <v>357</v>
      </c>
      <c r="D27" s="514">
        <v>388</v>
      </c>
      <c r="E27" s="514">
        <v>554</v>
      </c>
      <c r="F27" s="514">
        <v>840</v>
      </c>
      <c r="G27" s="514">
        <v>893</v>
      </c>
      <c r="H27" s="514">
        <v>893</v>
      </c>
      <c r="I27" s="1262" t="s">
        <v>1543</v>
      </c>
    </row>
    <row r="28" spans="2:9" s="371" customFormat="1" ht="23.1" customHeight="1" x14ac:dyDescent="0.2">
      <c r="B28" s="1124" t="s">
        <v>1544</v>
      </c>
      <c r="C28" s="514">
        <v>124</v>
      </c>
      <c r="D28" s="514">
        <v>92</v>
      </c>
      <c r="E28" s="514">
        <v>102</v>
      </c>
      <c r="F28" s="514">
        <v>102</v>
      </c>
      <c r="G28" s="514">
        <v>122</v>
      </c>
      <c r="H28" s="514">
        <v>198</v>
      </c>
      <c r="I28" s="1262" t="s">
        <v>1545</v>
      </c>
    </row>
    <row r="29" spans="2:9" s="371" customFormat="1" ht="23.1" customHeight="1" x14ac:dyDescent="0.2">
      <c r="B29" s="1124" t="s">
        <v>1546</v>
      </c>
      <c r="C29" s="514">
        <v>307</v>
      </c>
      <c r="D29" s="514">
        <v>281</v>
      </c>
      <c r="E29" s="514">
        <v>237</v>
      </c>
      <c r="F29" s="514">
        <v>208</v>
      </c>
      <c r="G29" s="514">
        <v>214</v>
      </c>
      <c r="H29" s="514">
        <v>304</v>
      </c>
      <c r="I29" s="1262" t="s">
        <v>1547</v>
      </c>
    </row>
    <row r="30" spans="2:9" s="371" customFormat="1" ht="23.1" customHeight="1" x14ac:dyDescent="0.2">
      <c r="B30" s="1124" t="s">
        <v>1548</v>
      </c>
      <c r="C30" s="514">
        <v>417</v>
      </c>
      <c r="D30" s="514">
        <v>497</v>
      </c>
      <c r="E30" s="514">
        <v>525</v>
      </c>
      <c r="F30" s="514">
        <v>558</v>
      </c>
      <c r="G30" s="514">
        <v>626</v>
      </c>
      <c r="H30" s="514">
        <v>878</v>
      </c>
      <c r="I30" s="1262" t="s">
        <v>1549</v>
      </c>
    </row>
    <row r="31" spans="2:9" s="371" customFormat="1" ht="23.1" customHeight="1" x14ac:dyDescent="0.2">
      <c r="B31" s="1124" t="s">
        <v>1550</v>
      </c>
      <c r="C31" s="514">
        <v>188</v>
      </c>
      <c r="D31" s="514">
        <v>193</v>
      </c>
      <c r="E31" s="514">
        <v>191</v>
      </c>
      <c r="F31" s="514">
        <v>191</v>
      </c>
      <c r="G31" s="514">
        <v>196</v>
      </c>
      <c r="H31" s="514">
        <v>280</v>
      </c>
      <c r="I31" s="1262" t="s">
        <v>1551</v>
      </c>
    </row>
    <row r="32" spans="2:9" s="371" customFormat="1" ht="23.1" customHeight="1" x14ac:dyDescent="0.2">
      <c r="B32" s="1124" t="s">
        <v>1552</v>
      </c>
      <c r="C32" s="514">
        <v>33</v>
      </c>
      <c r="D32" s="514">
        <v>32</v>
      </c>
      <c r="E32" s="514">
        <v>22</v>
      </c>
      <c r="F32" s="514">
        <v>18</v>
      </c>
      <c r="G32" s="514">
        <v>19</v>
      </c>
      <c r="H32" s="514">
        <v>19</v>
      </c>
      <c r="I32" s="1262" t="s">
        <v>1553</v>
      </c>
    </row>
    <row r="33" spans="2:14" s="371" customFormat="1" ht="9.9499999999999993" customHeight="1" x14ac:dyDescent="0.2">
      <c r="B33" s="1291"/>
      <c r="C33" s="513"/>
      <c r="D33" s="513"/>
      <c r="E33" s="513"/>
      <c r="F33" s="513"/>
      <c r="G33" s="513"/>
      <c r="H33" s="513"/>
      <c r="I33" s="1260"/>
    </row>
    <row r="34" spans="2:14" s="371" customFormat="1" ht="23.1" customHeight="1" x14ac:dyDescent="0.2">
      <c r="B34" s="1508" t="s">
        <v>1517</v>
      </c>
      <c r="C34" s="513">
        <v>9518</v>
      </c>
      <c r="D34" s="513">
        <v>10389</v>
      </c>
      <c r="E34" s="513">
        <v>11057</v>
      </c>
      <c r="F34" s="513">
        <v>12113</v>
      </c>
      <c r="G34" s="513">
        <v>12166</v>
      </c>
      <c r="H34" s="513">
        <v>14615</v>
      </c>
      <c r="I34" s="1264" t="s">
        <v>1518</v>
      </c>
    </row>
    <row r="35" spans="2:14" s="371" customFormat="1" ht="9.9499999999999993" customHeight="1" x14ac:dyDescent="0.2">
      <c r="B35" s="1291"/>
      <c r="C35" s="513"/>
      <c r="D35" s="513"/>
      <c r="E35" s="513"/>
      <c r="F35" s="513"/>
      <c r="G35" s="513"/>
      <c r="H35" s="513"/>
      <c r="I35" s="1260"/>
    </row>
    <row r="36" spans="2:14" s="371" customFormat="1" ht="23.1" customHeight="1" x14ac:dyDescent="0.2">
      <c r="B36" s="1508" t="s">
        <v>1568</v>
      </c>
      <c r="C36" s="513">
        <v>27229</v>
      </c>
      <c r="D36" s="513">
        <v>30989</v>
      </c>
      <c r="E36" s="513">
        <v>34117</v>
      </c>
      <c r="F36" s="513">
        <v>36994</v>
      </c>
      <c r="G36" s="513">
        <v>38165</v>
      </c>
      <c r="H36" s="513">
        <v>46443</v>
      </c>
      <c r="I36" s="1264" t="s">
        <v>1569</v>
      </c>
    </row>
    <row r="37" spans="2:14" s="371" customFormat="1" ht="9.9499999999999993" customHeight="1" x14ac:dyDescent="0.2">
      <c r="B37" s="1291"/>
      <c r="C37" s="513"/>
      <c r="D37" s="513"/>
      <c r="E37" s="513"/>
      <c r="F37" s="513"/>
      <c r="G37" s="513"/>
      <c r="H37" s="513"/>
      <c r="I37" s="1260"/>
    </row>
    <row r="38" spans="2:14" s="371" customFormat="1" ht="23.1" customHeight="1" x14ac:dyDescent="0.2">
      <c r="B38" s="1508" t="s">
        <v>934</v>
      </c>
      <c r="C38" s="513">
        <f t="shared" ref="C38" si="1">C15+C34+C36</f>
        <v>66171</v>
      </c>
      <c r="D38" s="513">
        <f>D15+D34+D36</f>
        <v>75627</v>
      </c>
      <c r="E38" s="513">
        <f>E15+E34+E36</f>
        <v>83836</v>
      </c>
      <c r="F38" s="513">
        <f>F15+F34+F36</f>
        <v>89922</v>
      </c>
      <c r="G38" s="513">
        <f>G15+G34+G36</f>
        <v>95419</v>
      </c>
      <c r="H38" s="513">
        <f>H15+H34+H36</f>
        <v>118849</v>
      </c>
      <c r="I38" s="1264" t="s">
        <v>67</v>
      </c>
    </row>
    <row r="39" spans="2:14" s="371" customFormat="1" ht="15" customHeight="1" thickBot="1" x14ac:dyDescent="0.25">
      <c r="B39" s="511"/>
      <c r="C39" s="514"/>
      <c r="D39" s="514"/>
      <c r="E39" s="514"/>
      <c r="F39" s="514"/>
      <c r="G39" s="514"/>
      <c r="H39" s="514"/>
      <c r="I39" s="1262"/>
    </row>
    <row r="40" spans="2:14" s="371" customFormat="1" ht="15" customHeight="1" thickTop="1" x14ac:dyDescent="0.2">
      <c r="B40" s="1542"/>
      <c r="C40" s="760"/>
      <c r="D40" s="760"/>
      <c r="E40" s="760"/>
      <c r="F40" s="760"/>
      <c r="G40" s="760"/>
      <c r="H40" s="760"/>
      <c r="I40" s="1543"/>
    </row>
    <row r="41" spans="2:14" s="371" customFormat="1" ht="23.1" customHeight="1" x14ac:dyDescent="0.2">
      <c r="B41" s="1291" t="s">
        <v>1570</v>
      </c>
      <c r="C41" s="514"/>
      <c r="D41" s="514"/>
      <c r="E41" s="514"/>
      <c r="F41" s="514"/>
      <c r="G41" s="514"/>
      <c r="H41" s="514"/>
      <c r="I41" s="1260" t="s">
        <v>1571</v>
      </c>
    </row>
    <row r="42" spans="2:14" s="371" customFormat="1" ht="9.9499999999999993" customHeight="1" x14ac:dyDescent="0.2">
      <c r="B42" s="1291"/>
      <c r="C42" s="513"/>
      <c r="D42" s="513"/>
      <c r="E42" s="513"/>
      <c r="F42" s="513"/>
      <c r="G42" s="513"/>
      <c r="H42" s="513"/>
      <c r="I42" s="1260"/>
    </row>
    <row r="43" spans="2:14" s="371" customFormat="1" ht="23.1" customHeight="1" x14ac:dyDescent="0.2">
      <c r="B43" s="1508" t="s">
        <v>1566</v>
      </c>
      <c r="C43" s="513">
        <f t="shared" ref="C43:F43" si="2">SUM(C44:C60)</f>
        <v>63335</v>
      </c>
      <c r="D43" s="513">
        <f t="shared" si="2"/>
        <v>61294</v>
      </c>
      <c r="E43" s="513">
        <f t="shared" si="2"/>
        <v>57852</v>
      </c>
      <c r="F43" s="513">
        <f t="shared" si="2"/>
        <v>56797</v>
      </c>
      <c r="G43" s="513">
        <f>SUM(G44:G60)</f>
        <v>59222</v>
      </c>
      <c r="H43" s="513">
        <f>SUM(H44:H60)</f>
        <v>57175</v>
      </c>
      <c r="I43" s="1264" t="s">
        <v>1567</v>
      </c>
    </row>
    <row r="44" spans="2:14" s="371" customFormat="1" ht="23.1" customHeight="1" x14ac:dyDescent="0.2">
      <c r="B44" s="1124" t="s">
        <v>1521</v>
      </c>
      <c r="C44" s="514">
        <v>15417</v>
      </c>
      <c r="D44" s="514">
        <v>14619</v>
      </c>
      <c r="E44" s="514">
        <v>13059</v>
      </c>
      <c r="F44" s="514">
        <v>13057</v>
      </c>
      <c r="G44" s="514">
        <v>17494</v>
      </c>
      <c r="H44" s="514">
        <v>17249</v>
      </c>
      <c r="I44" s="1262" t="s">
        <v>1522</v>
      </c>
      <c r="J44" s="1544"/>
      <c r="K44" s="1544"/>
      <c r="L44" s="1544"/>
      <c r="M44" s="1544"/>
      <c r="N44" s="1544"/>
    </row>
    <row r="45" spans="2:14" s="371" customFormat="1" ht="23.1" customHeight="1" x14ac:dyDescent="0.2">
      <c r="B45" s="1124" t="s">
        <v>1523</v>
      </c>
      <c r="C45" s="514">
        <v>10473</v>
      </c>
      <c r="D45" s="514">
        <v>11314</v>
      </c>
      <c r="E45" s="514">
        <v>10676</v>
      </c>
      <c r="F45" s="514">
        <v>10218</v>
      </c>
      <c r="G45" s="514">
        <v>9927</v>
      </c>
      <c r="H45" s="514">
        <v>9652</v>
      </c>
      <c r="I45" s="1262" t="s">
        <v>1493</v>
      </c>
      <c r="J45" s="1544"/>
      <c r="K45" s="1544"/>
      <c r="L45" s="1544"/>
      <c r="M45" s="1544"/>
      <c r="N45" s="1544"/>
    </row>
    <row r="46" spans="2:14" s="371" customFormat="1" ht="23.1" customHeight="1" x14ac:dyDescent="0.2">
      <c r="B46" s="1124" t="s">
        <v>1524</v>
      </c>
      <c r="C46" s="514">
        <v>9849</v>
      </c>
      <c r="D46" s="514">
        <v>10959</v>
      </c>
      <c r="E46" s="514">
        <v>10763</v>
      </c>
      <c r="F46" s="514">
        <v>10760</v>
      </c>
      <c r="G46" s="514">
        <v>10788</v>
      </c>
      <c r="H46" s="514">
        <v>10400</v>
      </c>
      <c r="I46" s="1262" t="s">
        <v>1525</v>
      </c>
      <c r="J46" s="1544"/>
      <c r="K46" s="1544"/>
      <c r="L46" s="1544"/>
      <c r="M46" s="1544"/>
      <c r="N46" s="1544"/>
    </row>
    <row r="47" spans="2:14" s="371" customFormat="1" ht="23.1" customHeight="1" x14ac:dyDescent="0.2">
      <c r="B47" s="1124" t="s">
        <v>1526</v>
      </c>
      <c r="C47" s="514">
        <v>839</v>
      </c>
      <c r="D47" s="514">
        <v>860</v>
      </c>
      <c r="E47" s="514">
        <v>1066</v>
      </c>
      <c r="F47" s="514">
        <v>1010</v>
      </c>
      <c r="G47" s="514">
        <v>960</v>
      </c>
      <c r="H47" s="514">
        <v>983</v>
      </c>
      <c r="I47" s="1262" t="s">
        <v>1527</v>
      </c>
      <c r="J47" s="1544"/>
      <c r="K47" s="1544"/>
      <c r="L47" s="1544"/>
      <c r="M47" s="1544"/>
      <c r="N47" s="1544"/>
    </row>
    <row r="48" spans="2:14" s="371" customFormat="1" ht="23.1" customHeight="1" x14ac:dyDescent="0.2">
      <c r="B48" s="1124" t="s">
        <v>1528</v>
      </c>
      <c r="C48" s="514">
        <v>665</v>
      </c>
      <c r="D48" s="514">
        <v>567</v>
      </c>
      <c r="E48" s="514">
        <v>522</v>
      </c>
      <c r="F48" s="514">
        <v>465</v>
      </c>
      <c r="G48" s="514">
        <v>625</v>
      </c>
      <c r="H48" s="514">
        <v>673</v>
      </c>
      <c r="I48" s="1262" t="s">
        <v>1529</v>
      </c>
      <c r="J48" s="1544"/>
      <c r="K48" s="1544"/>
      <c r="L48" s="1544"/>
      <c r="M48" s="1544"/>
      <c r="N48" s="1544"/>
    </row>
    <row r="49" spans="2:14" s="371" customFormat="1" ht="23.1" customHeight="1" x14ac:dyDescent="0.2">
      <c r="B49" s="1124" t="s">
        <v>1530</v>
      </c>
      <c r="C49" s="514">
        <v>38</v>
      </c>
      <c r="D49" s="514">
        <v>32</v>
      </c>
      <c r="E49" s="514">
        <v>22</v>
      </c>
      <c r="F49" s="514">
        <v>20</v>
      </c>
      <c r="G49" s="514">
        <v>13</v>
      </c>
      <c r="H49" s="514">
        <v>11</v>
      </c>
      <c r="I49" s="1262" t="s">
        <v>1531</v>
      </c>
      <c r="J49" s="1544"/>
      <c r="K49" s="1544"/>
      <c r="L49" s="1544"/>
      <c r="M49" s="1544"/>
      <c r="N49" s="1544"/>
    </row>
    <row r="50" spans="2:14" s="371" customFormat="1" ht="23.1" customHeight="1" x14ac:dyDescent="0.2">
      <c r="B50" s="1124" t="s">
        <v>1532</v>
      </c>
      <c r="C50" s="514">
        <v>427</v>
      </c>
      <c r="D50" s="514">
        <v>287</v>
      </c>
      <c r="E50" s="514">
        <v>281</v>
      </c>
      <c r="F50" s="514">
        <v>277</v>
      </c>
      <c r="G50" s="514">
        <v>175</v>
      </c>
      <c r="H50" s="514">
        <v>187</v>
      </c>
      <c r="I50" s="1262" t="s">
        <v>1533</v>
      </c>
      <c r="J50" s="1544"/>
      <c r="K50" s="1544"/>
      <c r="L50" s="1544"/>
      <c r="M50" s="1544"/>
      <c r="N50" s="1544"/>
    </row>
    <row r="51" spans="2:14" s="371" customFormat="1" ht="23.1" customHeight="1" x14ac:dyDescent="0.2">
      <c r="B51" s="1124" t="s">
        <v>1534</v>
      </c>
      <c r="C51" s="514">
        <v>6971</v>
      </c>
      <c r="D51" s="514">
        <v>6791</v>
      </c>
      <c r="E51" s="514">
        <v>6671</v>
      </c>
      <c r="F51" s="514">
        <v>6765</v>
      </c>
      <c r="G51" s="514">
        <v>6750</v>
      </c>
      <c r="H51" s="514">
        <v>6527</v>
      </c>
      <c r="I51" s="1262" t="s">
        <v>1535</v>
      </c>
      <c r="J51" s="1544"/>
      <c r="K51" s="1544"/>
      <c r="L51" s="1544"/>
      <c r="M51" s="1544"/>
      <c r="N51" s="1544"/>
    </row>
    <row r="52" spans="2:14" s="371" customFormat="1" ht="23.1" customHeight="1" x14ac:dyDescent="0.2">
      <c r="B52" s="1124" t="s">
        <v>1536</v>
      </c>
      <c r="C52" s="514">
        <v>4623</v>
      </c>
      <c r="D52" s="514">
        <v>3464</v>
      </c>
      <c r="E52" s="514">
        <v>3304</v>
      </c>
      <c r="F52" s="514">
        <v>3194</v>
      </c>
      <c r="G52" s="514">
        <v>1489</v>
      </c>
      <c r="H52" s="514">
        <v>1029</v>
      </c>
      <c r="I52" s="1262" t="s">
        <v>1537</v>
      </c>
      <c r="J52" s="1544"/>
      <c r="K52" s="1544"/>
      <c r="L52" s="1544"/>
      <c r="M52" s="1544"/>
      <c r="N52" s="1544"/>
    </row>
    <row r="53" spans="2:14" s="371" customFormat="1" ht="23.1" customHeight="1" x14ac:dyDescent="0.2">
      <c r="B53" s="1124" t="s">
        <v>1538</v>
      </c>
      <c r="C53" s="514">
        <v>633</v>
      </c>
      <c r="D53" s="514">
        <v>408</v>
      </c>
      <c r="E53" s="514">
        <v>345</v>
      </c>
      <c r="F53" s="514">
        <v>344</v>
      </c>
      <c r="G53" s="514">
        <v>279</v>
      </c>
      <c r="H53" s="514">
        <v>251</v>
      </c>
      <c r="I53" s="1262" t="s">
        <v>1539</v>
      </c>
      <c r="J53" s="1544"/>
      <c r="K53" s="1544"/>
      <c r="L53" s="1544"/>
      <c r="M53" s="1544"/>
      <c r="N53" s="1544"/>
    </row>
    <row r="54" spans="2:14" s="371" customFormat="1" ht="23.1" customHeight="1" x14ac:dyDescent="0.2">
      <c r="B54" s="1124" t="s">
        <v>1540</v>
      </c>
      <c r="C54" s="514">
        <v>10705</v>
      </c>
      <c r="D54" s="514">
        <v>9579</v>
      </c>
      <c r="E54" s="514">
        <v>8885</v>
      </c>
      <c r="F54" s="514">
        <v>8495</v>
      </c>
      <c r="G54" s="514">
        <v>8277</v>
      </c>
      <c r="H54" s="514">
        <v>7893</v>
      </c>
      <c r="I54" s="1262" t="s">
        <v>1541</v>
      </c>
      <c r="J54" s="1544"/>
      <c r="K54" s="1544"/>
      <c r="L54" s="1544"/>
      <c r="M54" s="1544"/>
      <c r="N54" s="1544"/>
    </row>
    <row r="55" spans="2:14" s="371" customFormat="1" ht="23.1" customHeight="1" x14ac:dyDescent="0.2">
      <c r="B55" s="1124" t="s">
        <v>1542</v>
      </c>
      <c r="C55" s="514">
        <v>700</v>
      </c>
      <c r="D55" s="514">
        <v>641</v>
      </c>
      <c r="E55" s="514">
        <v>738</v>
      </c>
      <c r="F55" s="514">
        <v>738</v>
      </c>
      <c r="G55" s="514">
        <v>982</v>
      </c>
      <c r="H55" s="514">
        <v>933</v>
      </c>
      <c r="I55" s="1262" t="s">
        <v>1543</v>
      </c>
      <c r="J55" s="1544"/>
      <c r="K55" s="1544"/>
      <c r="L55" s="1544"/>
      <c r="M55" s="1544"/>
      <c r="N55" s="1544"/>
    </row>
    <row r="56" spans="2:14" s="371" customFormat="1" ht="23.1" customHeight="1" x14ac:dyDescent="0.2">
      <c r="B56" s="1124" t="s">
        <v>1544</v>
      </c>
      <c r="C56" s="514">
        <v>215</v>
      </c>
      <c r="D56" s="514">
        <v>203</v>
      </c>
      <c r="E56" s="514">
        <v>179</v>
      </c>
      <c r="F56" s="514">
        <v>169</v>
      </c>
      <c r="G56" s="514">
        <v>150</v>
      </c>
      <c r="H56" s="514">
        <v>176</v>
      </c>
      <c r="I56" s="1262" t="s">
        <v>1545</v>
      </c>
      <c r="J56" s="1544"/>
      <c r="K56" s="1544"/>
      <c r="L56" s="1544"/>
      <c r="M56" s="1544"/>
      <c r="N56" s="1544"/>
    </row>
    <row r="57" spans="2:14" s="371" customFormat="1" ht="23.1" customHeight="1" x14ac:dyDescent="0.2">
      <c r="B57" s="1124" t="s">
        <v>1546</v>
      </c>
      <c r="C57" s="514">
        <v>687</v>
      </c>
      <c r="D57" s="514">
        <v>536</v>
      </c>
      <c r="E57" s="514">
        <v>372</v>
      </c>
      <c r="F57" s="514">
        <v>321</v>
      </c>
      <c r="G57" s="514">
        <v>422</v>
      </c>
      <c r="H57" s="514">
        <v>331</v>
      </c>
      <c r="I57" s="1262" t="s">
        <v>1547</v>
      </c>
      <c r="J57" s="1544"/>
      <c r="K57" s="1544"/>
      <c r="L57" s="1544"/>
      <c r="M57" s="1544"/>
      <c r="N57" s="1544"/>
    </row>
    <row r="58" spans="2:14" s="371" customFormat="1" ht="23.1" customHeight="1" x14ac:dyDescent="0.2">
      <c r="B58" s="1124" t="s">
        <v>1548</v>
      </c>
      <c r="C58" s="514">
        <v>636</v>
      </c>
      <c r="D58" s="514">
        <v>656</v>
      </c>
      <c r="E58" s="514">
        <v>632</v>
      </c>
      <c r="F58" s="514">
        <v>645</v>
      </c>
      <c r="G58" s="514">
        <v>585</v>
      </c>
      <c r="H58" s="514">
        <v>593</v>
      </c>
      <c r="I58" s="1262" t="s">
        <v>1549</v>
      </c>
      <c r="J58" s="1544"/>
      <c r="K58" s="1544"/>
      <c r="L58" s="1544"/>
      <c r="M58" s="1544"/>
      <c r="N58" s="1544"/>
    </row>
    <row r="59" spans="2:14" s="371" customFormat="1" ht="23.1" customHeight="1" x14ac:dyDescent="0.2">
      <c r="B59" s="1124" t="s">
        <v>1550</v>
      </c>
      <c r="C59" s="514">
        <v>385</v>
      </c>
      <c r="D59" s="514">
        <v>323</v>
      </c>
      <c r="E59" s="514">
        <v>295</v>
      </c>
      <c r="F59" s="514">
        <v>281</v>
      </c>
      <c r="G59" s="514">
        <v>268</v>
      </c>
      <c r="H59" s="514">
        <v>256</v>
      </c>
      <c r="I59" s="1262" t="s">
        <v>1551</v>
      </c>
      <c r="J59" s="1544"/>
      <c r="K59" s="1544"/>
      <c r="L59" s="1544"/>
      <c r="M59" s="1544"/>
      <c r="N59" s="1544"/>
    </row>
    <row r="60" spans="2:14" s="371" customFormat="1" ht="23.1" customHeight="1" x14ac:dyDescent="0.2">
      <c r="B60" s="1124" t="s">
        <v>1552</v>
      </c>
      <c r="C60" s="514">
        <v>72</v>
      </c>
      <c r="D60" s="514">
        <v>55</v>
      </c>
      <c r="E60" s="514">
        <v>42</v>
      </c>
      <c r="F60" s="514">
        <v>38</v>
      </c>
      <c r="G60" s="514">
        <v>38</v>
      </c>
      <c r="H60" s="514">
        <v>31</v>
      </c>
      <c r="I60" s="1262" t="s">
        <v>1553</v>
      </c>
      <c r="J60" s="1544"/>
      <c r="K60" s="1544"/>
      <c r="L60" s="1544"/>
      <c r="M60" s="1544"/>
      <c r="N60" s="1544"/>
    </row>
    <row r="61" spans="2:14" s="371" customFormat="1" ht="9.9499999999999993" customHeight="1" x14ac:dyDescent="0.2">
      <c r="B61" s="1291"/>
      <c r="C61" s="513"/>
      <c r="D61" s="513"/>
      <c r="E61" s="513"/>
      <c r="F61" s="513"/>
      <c r="G61" s="513"/>
      <c r="H61" s="513"/>
      <c r="I61" s="1260"/>
      <c r="J61" s="1544"/>
      <c r="K61" s="1544"/>
      <c r="L61" s="1544"/>
      <c r="M61" s="1544"/>
      <c r="N61" s="1544"/>
    </row>
    <row r="62" spans="2:14" s="371" customFormat="1" ht="23.1" customHeight="1" x14ac:dyDescent="0.2">
      <c r="B62" s="1508" t="s">
        <v>1517</v>
      </c>
      <c r="C62" s="513">
        <v>18345</v>
      </c>
      <c r="D62" s="513">
        <v>16791</v>
      </c>
      <c r="E62" s="513">
        <v>15379</v>
      </c>
      <c r="F62" s="513">
        <v>15198</v>
      </c>
      <c r="G62" s="513">
        <v>14954</v>
      </c>
      <c r="H62" s="513">
        <v>14075</v>
      </c>
      <c r="I62" s="1264" t="s">
        <v>1518</v>
      </c>
      <c r="J62" s="1544"/>
      <c r="K62" s="1544"/>
      <c r="L62" s="1544"/>
      <c r="M62" s="1544"/>
      <c r="N62" s="1544"/>
    </row>
    <row r="63" spans="2:14" s="371" customFormat="1" ht="9.9499999999999993" customHeight="1" x14ac:dyDescent="0.2">
      <c r="B63" s="1291"/>
      <c r="C63" s="513"/>
      <c r="D63" s="513"/>
      <c r="E63" s="513"/>
      <c r="F63" s="513"/>
      <c r="G63" s="513"/>
      <c r="H63" s="513"/>
      <c r="I63" s="1260"/>
      <c r="J63" s="1263"/>
      <c r="K63" s="1263"/>
      <c r="L63" s="1263"/>
      <c r="M63" s="1263"/>
      <c r="N63" s="1263"/>
    </row>
    <row r="64" spans="2:14" s="371" customFormat="1" ht="23.1" customHeight="1" x14ac:dyDescent="0.2">
      <c r="B64" s="1508" t="s">
        <v>1568</v>
      </c>
      <c r="C64" s="513">
        <v>58311</v>
      </c>
      <c r="D64" s="513">
        <v>56260</v>
      </c>
      <c r="E64" s="513">
        <v>55351</v>
      </c>
      <c r="F64" s="513">
        <v>53891</v>
      </c>
      <c r="G64" s="513">
        <v>53451</v>
      </c>
      <c r="H64" s="513">
        <v>54138</v>
      </c>
      <c r="I64" s="1264" t="s">
        <v>1569</v>
      </c>
      <c r="J64" s="1263"/>
      <c r="K64" s="1263"/>
      <c r="L64" s="1263"/>
      <c r="M64" s="1263"/>
      <c r="N64" s="1263"/>
    </row>
    <row r="65" spans="2:14" s="371" customFormat="1" ht="9.9499999999999993" customHeight="1" x14ac:dyDescent="0.2">
      <c r="B65" s="1291"/>
      <c r="C65" s="513"/>
      <c r="D65" s="513"/>
      <c r="E65" s="513"/>
      <c r="F65" s="513"/>
      <c r="G65" s="513"/>
      <c r="H65" s="513"/>
      <c r="I65" s="1260"/>
      <c r="J65" s="1263"/>
      <c r="K65" s="1263"/>
      <c r="L65" s="1263"/>
      <c r="M65" s="1263"/>
      <c r="N65" s="1263"/>
    </row>
    <row r="66" spans="2:14" s="371" customFormat="1" ht="23.1" customHeight="1" x14ac:dyDescent="0.2">
      <c r="B66" s="1508" t="s">
        <v>934</v>
      </c>
      <c r="C66" s="513">
        <f t="shared" ref="C66:F66" si="3">C64+C43+C62</f>
        <v>139991</v>
      </c>
      <c r="D66" s="513">
        <f t="shared" si="3"/>
        <v>134345</v>
      </c>
      <c r="E66" s="513">
        <f t="shared" si="3"/>
        <v>128582</v>
      </c>
      <c r="F66" s="513">
        <f t="shared" si="3"/>
        <v>125886</v>
      </c>
      <c r="G66" s="513">
        <f>G64+G43+G62</f>
        <v>127627</v>
      </c>
      <c r="H66" s="513">
        <f>H64+H43+H62</f>
        <v>125388</v>
      </c>
      <c r="I66" s="1264" t="s">
        <v>67</v>
      </c>
      <c r="J66" s="1263"/>
      <c r="K66" s="1263"/>
      <c r="L66" s="1263"/>
      <c r="M66" s="1263"/>
      <c r="N66" s="1263"/>
    </row>
    <row r="67" spans="2:14" s="372" customFormat="1" ht="15" customHeight="1" thickBot="1" x14ac:dyDescent="0.75">
      <c r="B67" s="1545"/>
      <c r="C67" s="1546"/>
      <c r="D67" s="1546"/>
      <c r="E67" s="1546"/>
      <c r="F67" s="1546"/>
      <c r="G67" s="1546"/>
      <c r="H67" s="1546"/>
      <c r="I67" s="1547"/>
    </row>
    <row r="68" spans="2:14" ht="9" customHeight="1" thickTop="1" x14ac:dyDescent="0.35"/>
    <row r="69" spans="2:14" s="11" customFormat="1" ht="18.75" customHeight="1" x14ac:dyDescent="0.5">
      <c r="B69" s="197" t="s">
        <v>1146</v>
      </c>
      <c r="C69" s="380"/>
      <c r="D69" s="380"/>
      <c r="E69" s="380"/>
      <c r="F69" s="380"/>
      <c r="G69" s="380"/>
      <c r="H69" s="380"/>
      <c r="I69" s="1514" t="s">
        <v>1147</v>
      </c>
    </row>
    <row r="70" spans="2:14" ht="22.5" x14ac:dyDescent="0.5">
      <c r="B70" s="217" t="s">
        <v>1572</v>
      </c>
      <c r="C70" s="380"/>
      <c r="D70" s="380"/>
      <c r="E70" s="380"/>
      <c r="F70" s="380"/>
      <c r="G70" s="380"/>
      <c r="H70" s="380"/>
      <c r="I70" s="1514" t="s">
        <v>1573</v>
      </c>
    </row>
    <row r="71" spans="2:14" ht="21.75" x14ac:dyDescent="0.5">
      <c r="B71" s="38"/>
    </row>
  </sheetData>
  <mergeCells count="10">
    <mergeCell ref="B3:I3"/>
    <mergeCell ref="B5:I5"/>
    <mergeCell ref="B9:B11"/>
    <mergeCell ref="C9:C11"/>
    <mergeCell ref="D9:D11"/>
    <mergeCell ref="E9:E11"/>
    <mergeCell ref="F9:F11"/>
    <mergeCell ref="G9:G11"/>
    <mergeCell ref="H9:H11"/>
    <mergeCell ref="I9:I11"/>
  </mergeCells>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Roman,Regular"&amp;20- 60 -</oddFooter>
  </headerFooter>
  <colBreaks count="1" manualBreakCount="1">
    <brk id="9" max="1048575" man="1"/>
  </col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0"/>
  <sheetViews>
    <sheetView rightToLeft="1" showWhiteSpace="0" view="pageBreakPreview" zoomScale="50" zoomScaleNormal="50" zoomScaleSheetLayoutView="50" zoomScalePageLayoutView="50" workbookViewId="0"/>
  </sheetViews>
  <sheetFormatPr defaultRowHeight="15" x14ac:dyDescent="0.35"/>
  <cols>
    <col min="1" max="1" width="9.140625" style="39"/>
    <col min="2" max="2" width="62.7109375" style="39" customWidth="1"/>
    <col min="3" max="8" width="14.28515625" style="39" customWidth="1"/>
    <col min="9" max="9" width="62.7109375" style="39" customWidth="1"/>
    <col min="10" max="12" width="9.140625" style="39"/>
    <col min="13" max="13" width="13.42578125" style="39" bestFit="1" customWidth="1"/>
    <col min="14" max="16384" width="9.140625" style="39"/>
  </cols>
  <sheetData>
    <row r="1" spans="2:23" s="42" customFormat="1" ht="13.5" customHeight="1" x14ac:dyDescent="0.65">
      <c r="C1" s="43"/>
      <c r="D1" s="43"/>
      <c r="E1" s="43"/>
      <c r="F1" s="43"/>
      <c r="G1" s="43"/>
      <c r="H1" s="43"/>
      <c r="I1" s="43"/>
      <c r="J1" s="43"/>
      <c r="K1" s="43"/>
      <c r="L1" s="43"/>
      <c r="M1" s="43"/>
      <c r="N1" s="43"/>
      <c r="O1" s="43"/>
      <c r="P1" s="43"/>
      <c r="Q1" s="43"/>
      <c r="R1" s="43"/>
      <c r="S1" s="43"/>
      <c r="T1" s="43"/>
      <c r="U1" s="43"/>
      <c r="V1" s="43"/>
      <c r="W1" s="43"/>
    </row>
    <row r="2" spans="2:23" s="42" customFormat="1" ht="13.5" customHeight="1" x14ac:dyDescent="0.65">
      <c r="B2" s="43"/>
      <c r="C2" s="43"/>
      <c r="D2" s="43"/>
      <c r="E2" s="43"/>
      <c r="F2" s="43"/>
      <c r="G2" s="43"/>
      <c r="H2" s="43"/>
      <c r="I2" s="43"/>
      <c r="J2" s="43"/>
      <c r="K2" s="43"/>
      <c r="L2" s="43"/>
      <c r="M2" s="43"/>
      <c r="N2" s="43"/>
      <c r="O2" s="43"/>
      <c r="P2" s="43"/>
      <c r="Q2" s="43"/>
      <c r="R2" s="43"/>
      <c r="S2" s="43"/>
      <c r="T2" s="43"/>
      <c r="U2" s="43"/>
      <c r="V2" s="43"/>
    </row>
    <row r="3" spans="2:23" ht="33.75" customHeight="1" x14ac:dyDescent="0.35">
      <c r="B3" s="1775" t="s">
        <v>1829</v>
      </c>
      <c r="C3" s="1888"/>
      <c r="D3" s="1888"/>
      <c r="E3" s="1888"/>
      <c r="F3" s="1888"/>
      <c r="G3" s="1888"/>
      <c r="H3" s="1888"/>
      <c r="I3" s="1888"/>
    </row>
    <row r="4" spans="2:23" ht="10.5" customHeight="1" x14ac:dyDescent="0.35">
      <c r="B4" s="1548"/>
      <c r="C4" s="1549"/>
      <c r="D4" s="1549"/>
      <c r="E4" s="1549"/>
      <c r="F4" s="1549"/>
      <c r="G4" s="1549"/>
      <c r="H4" s="1549"/>
      <c r="I4" s="1357"/>
    </row>
    <row r="5" spans="2:23" ht="27.75" customHeight="1" x14ac:dyDescent="0.35">
      <c r="B5" s="1775" t="s">
        <v>1830</v>
      </c>
      <c r="C5" s="1775"/>
      <c r="D5" s="1775"/>
      <c r="E5" s="1775"/>
      <c r="F5" s="1775"/>
      <c r="G5" s="1775"/>
      <c r="H5" s="1775"/>
      <c r="I5" s="1775"/>
    </row>
    <row r="6" spans="2:23" ht="19.5" customHeight="1" x14ac:dyDescent="0.65">
      <c r="B6" s="47"/>
      <c r="C6" s="46"/>
      <c r="D6" s="1550"/>
      <c r="E6" s="46"/>
      <c r="F6" s="46"/>
      <c r="G6" s="46"/>
      <c r="H6" s="46"/>
      <c r="I6" s="46"/>
    </row>
    <row r="7" spans="2:23" s="11" customFormat="1" ht="22.5" x14ac:dyDescent="0.5">
      <c r="B7" s="382" t="s">
        <v>1574</v>
      </c>
      <c r="C7" s="1358"/>
      <c r="D7" s="1358"/>
      <c r="E7" s="1358"/>
      <c r="F7" s="1358"/>
      <c r="G7" s="1358"/>
      <c r="H7" s="1358"/>
      <c r="I7" s="383" t="s">
        <v>1575</v>
      </c>
      <c r="J7" s="1117"/>
      <c r="N7" s="1117"/>
    </row>
    <row r="8" spans="2:23" ht="18.75" customHeight="1" thickBot="1" x14ac:dyDescent="0.4"/>
    <row r="9" spans="2:23" s="372" customFormat="1" ht="23.1" customHeight="1" thickTop="1" x14ac:dyDescent="0.7">
      <c r="B9" s="1845" t="s">
        <v>212</v>
      </c>
      <c r="C9" s="1824">
        <v>2015</v>
      </c>
      <c r="D9" s="1824">
        <v>2016</v>
      </c>
      <c r="E9" s="1824">
        <v>2017</v>
      </c>
      <c r="F9" s="1824">
        <v>2018</v>
      </c>
      <c r="G9" s="1824">
        <v>2019</v>
      </c>
      <c r="H9" s="1824">
        <v>2020</v>
      </c>
      <c r="I9" s="1848" t="s">
        <v>211</v>
      </c>
      <c r="J9" s="1137"/>
      <c r="N9" s="1137"/>
    </row>
    <row r="10" spans="2:23" s="372" customFormat="1" ht="23.1" customHeight="1" x14ac:dyDescent="0.7">
      <c r="B10" s="1846"/>
      <c r="C10" s="1825"/>
      <c r="D10" s="1825"/>
      <c r="E10" s="1825"/>
      <c r="F10" s="1825"/>
      <c r="G10" s="1825"/>
      <c r="H10" s="1825"/>
      <c r="I10" s="1878"/>
    </row>
    <row r="11" spans="2:23" s="372" customFormat="1" ht="23.1" customHeight="1" x14ac:dyDescent="0.7">
      <c r="B11" s="1847"/>
      <c r="C11" s="1826"/>
      <c r="D11" s="1826"/>
      <c r="E11" s="1826"/>
      <c r="F11" s="1826"/>
      <c r="G11" s="1826"/>
      <c r="H11" s="1826"/>
      <c r="I11" s="1879"/>
    </row>
    <row r="12" spans="2:23" s="372" customFormat="1" ht="9.9499999999999993" customHeight="1" x14ac:dyDescent="0.7">
      <c r="B12" s="1551"/>
      <c r="C12" s="1552"/>
      <c r="D12" s="1552"/>
      <c r="E12" s="1552"/>
      <c r="F12" s="1552"/>
      <c r="G12" s="1552"/>
      <c r="H12" s="1552"/>
      <c r="I12" s="1553"/>
    </row>
    <row r="13" spans="2:23" s="371" customFormat="1" ht="23.1" customHeight="1" x14ac:dyDescent="0.2">
      <c r="B13" s="1554" t="s">
        <v>1576</v>
      </c>
      <c r="C13" s="514"/>
      <c r="D13" s="514"/>
      <c r="E13" s="514"/>
      <c r="F13" s="514"/>
      <c r="G13" s="514"/>
      <c r="H13" s="514"/>
      <c r="I13" s="1260" t="s">
        <v>1577</v>
      </c>
    </row>
    <row r="14" spans="2:23" s="371" customFormat="1" ht="9.9499999999999993" customHeight="1" x14ac:dyDescent="0.2">
      <c r="B14" s="1555"/>
      <c r="C14" s="524"/>
      <c r="D14" s="524"/>
      <c r="E14" s="524"/>
      <c r="F14" s="524"/>
      <c r="G14" s="524"/>
      <c r="H14" s="524"/>
      <c r="I14" s="1262"/>
    </row>
    <row r="15" spans="2:23" s="371" customFormat="1" ht="23.1" customHeight="1" x14ac:dyDescent="0.2">
      <c r="B15" s="1555" t="s">
        <v>1578</v>
      </c>
      <c r="C15" s="524">
        <v>657.18099999999993</v>
      </c>
      <c r="D15" s="524">
        <v>904.96699999999998</v>
      </c>
      <c r="E15" s="524">
        <v>1119.921</v>
      </c>
      <c r="F15" s="524">
        <v>1586.884</v>
      </c>
      <c r="G15" s="524">
        <v>2164.5279999999998</v>
      </c>
      <c r="H15" s="524">
        <v>393.87700000000001</v>
      </c>
      <c r="I15" s="1556" t="s">
        <v>1579</v>
      </c>
    </row>
    <row r="16" spans="2:23" s="371" customFormat="1" ht="23.1" customHeight="1" x14ac:dyDescent="0.2">
      <c r="B16" s="1555" t="s">
        <v>1580</v>
      </c>
      <c r="C16" s="524">
        <v>15.489000000000033</v>
      </c>
      <c r="D16" s="524">
        <v>26.42</v>
      </c>
      <c r="E16" s="524">
        <v>29.209</v>
      </c>
      <c r="F16" s="524">
        <v>33.344999999999999</v>
      </c>
      <c r="G16" s="524">
        <v>55.098000000000411</v>
      </c>
      <c r="H16" s="524">
        <v>11.365000000000009</v>
      </c>
      <c r="I16" s="1262" t="s">
        <v>1581</v>
      </c>
      <c r="J16" s="941"/>
      <c r="K16" s="941"/>
      <c r="L16" s="941"/>
      <c r="M16" s="941"/>
      <c r="N16" s="941"/>
      <c r="O16" s="941"/>
    </row>
    <row r="17" spans="2:15" s="371" customFormat="1" ht="23.1" customHeight="1" x14ac:dyDescent="0.2">
      <c r="B17" s="1555" t="s">
        <v>1582</v>
      </c>
      <c r="C17" s="524">
        <v>45</v>
      </c>
      <c r="D17" s="524">
        <v>59</v>
      </c>
      <c r="E17" s="524">
        <v>70</v>
      </c>
      <c r="F17" s="524">
        <v>86</v>
      </c>
      <c r="G17" s="524">
        <v>97</v>
      </c>
      <c r="H17" s="524">
        <v>51</v>
      </c>
      <c r="I17" s="1262" t="s">
        <v>1583</v>
      </c>
      <c r="J17" s="941"/>
      <c r="K17" s="941"/>
      <c r="L17" s="941"/>
      <c r="M17" s="941"/>
      <c r="N17" s="941"/>
      <c r="O17" s="941"/>
    </row>
    <row r="18" spans="2:15" s="371" customFormat="1" ht="23.1" customHeight="1" x14ac:dyDescent="0.2">
      <c r="B18" s="1555" t="s">
        <v>1584</v>
      </c>
      <c r="C18" s="524">
        <v>12</v>
      </c>
      <c r="D18" s="524">
        <v>20</v>
      </c>
      <c r="E18" s="524">
        <v>31</v>
      </c>
      <c r="F18" s="524">
        <v>45</v>
      </c>
      <c r="G18" s="524">
        <v>48</v>
      </c>
      <c r="H18" s="524">
        <v>10.176</v>
      </c>
      <c r="I18" s="1262" t="s">
        <v>1315</v>
      </c>
      <c r="J18" s="941"/>
      <c r="K18" s="941"/>
      <c r="L18" s="941"/>
      <c r="M18" s="941"/>
      <c r="N18" s="941"/>
      <c r="O18" s="941"/>
    </row>
    <row r="19" spans="2:15" s="371" customFormat="1" ht="23.1" customHeight="1" x14ac:dyDescent="0.2">
      <c r="B19" s="1555" t="s">
        <v>1311</v>
      </c>
      <c r="C19" s="524">
        <v>25</v>
      </c>
      <c r="D19" s="524">
        <v>36.32</v>
      </c>
      <c r="E19" s="524">
        <v>41</v>
      </c>
      <c r="F19" s="524">
        <v>51</v>
      </c>
      <c r="G19" s="524">
        <v>60</v>
      </c>
      <c r="H19" s="524">
        <v>13</v>
      </c>
      <c r="I19" s="1262" t="s">
        <v>911</v>
      </c>
      <c r="J19" s="941"/>
      <c r="K19" s="941"/>
      <c r="L19" s="941"/>
      <c r="M19" s="941"/>
      <c r="N19" s="941"/>
      <c r="O19" s="941"/>
    </row>
    <row r="20" spans="2:15" s="371" customFormat="1" ht="23.1" customHeight="1" x14ac:dyDescent="0.2">
      <c r="B20" s="1557" t="s">
        <v>934</v>
      </c>
      <c r="C20" s="521">
        <v>754.67</v>
      </c>
      <c r="D20" s="521">
        <v>1046.7069999999999</v>
      </c>
      <c r="E20" s="521">
        <v>1291.1300000000001</v>
      </c>
      <c r="F20" s="521">
        <v>1802.229</v>
      </c>
      <c r="G20" s="521">
        <v>2424.6260000000002</v>
      </c>
      <c r="H20" s="521">
        <v>479.41800000000001</v>
      </c>
      <c r="I20" s="1264" t="s">
        <v>67</v>
      </c>
      <c r="J20" s="941"/>
      <c r="K20" s="941"/>
      <c r="L20" s="941"/>
      <c r="M20" s="941"/>
      <c r="N20" s="941"/>
      <c r="O20" s="941"/>
    </row>
    <row r="21" spans="2:15" s="371" customFormat="1" ht="9.9499999999999993" customHeight="1" x14ac:dyDescent="0.2">
      <c r="B21" s="1555"/>
      <c r="C21" s="524"/>
      <c r="D21" s="524"/>
      <c r="E21" s="524"/>
      <c r="F21" s="524"/>
      <c r="G21" s="524"/>
      <c r="H21" s="524"/>
      <c r="I21" s="1262"/>
    </row>
    <row r="22" spans="2:15" s="371" customFormat="1" ht="23.1" customHeight="1" x14ac:dyDescent="0.2">
      <c r="B22" s="1554" t="s">
        <v>1585</v>
      </c>
      <c r="C22" s="524"/>
      <c r="D22" s="524"/>
      <c r="E22" s="524"/>
      <c r="F22" s="524"/>
      <c r="G22" s="524"/>
      <c r="H22" s="524"/>
      <c r="I22" s="1453" t="s">
        <v>1586</v>
      </c>
    </row>
    <row r="23" spans="2:15" s="371" customFormat="1" ht="9.9499999999999993" customHeight="1" x14ac:dyDescent="0.2">
      <c r="B23" s="1555"/>
      <c r="C23" s="524"/>
      <c r="D23" s="524"/>
      <c r="E23" s="524"/>
      <c r="F23" s="524"/>
      <c r="G23" s="524"/>
      <c r="H23" s="524"/>
      <c r="I23" s="1262"/>
    </row>
    <row r="24" spans="2:15" s="371" customFormat="1" ht="23.1" customHeight="1" x14ac:dyDescent="0.2">
      <c r="B24" s="1555" t="s">
        <v>1587</v>
      </c>
      <c r="C24" s="524">
        <v>255.16200000000001</v>
      </c>
      <c r="D24" s="524">
        <v>619.13</v>
      </c>
      <c r="E24" s="524">
        <v>955.274</v>
      </c>
      <c r="F24" s="524">
        <v>1012.241</v>
      </c>
      <c r="G24" s="524">
        <v>1422.076</v>
      </c>
      <c r="H24" s="524">
        <v>254.63</v>
      </c>
      <c r="I24" s="1262" t="s">
        <v>1588</v>
      </c>
    </row>
    <row r="25" spans="2:15" s="371" customFormat="1" ht="23.1" customHeight="1" x14ac:dyDescent="0.2">
      <c r="B25" s="1555" t="s">
        <v>1589</v>
      </c>
      <c r="C25" s="524">
        <v>73.266999999999996</v>
      </c>
      <c r="D25" s="524">
        <v>102.962</v>
      </c>
      <c r="E25" s="524">
        <v>150.03800000000001</v>
      </c>
      <c r="F25" s="524">
        <v>214.15899999999999</v>
      </c>
      <c r="G25" s="524">
        <v>290.637</v>
      </c>
      <c r="H25" s="524">
        <v>84.388000000000005</v>
      </c>
      <c r="I25" s="1262" t="s">
        <v>1590</v>
      </c>
    </row>
    <row r="26" spans="2:15" s="371" customFormat="1" ht="23.1" customHeight="1" x14ac:dyDescent="0.2">
      <c r="B26" s="1557" t="s">
        <v>934</v>
      </c>
      <c r="C26" s="521">
        <v>328.42899999999997</v>
      </c>
      <c r="D26" s="521">
        <v>722.09199999999998</v>
      </c>
      <c r="E26" s="521">
        <v>1105.3119999999999</v>
      </c>
      <c r="F26" s="521">
        <v>1226.4000000000001</v>
      </c>
      <c r="G26" s="521">
        <v>1712.713</v>
      </c>
      <c r="H26" s="521">
        <v>339.01800000000003</v>
      </c>
      <c r="I26" s="1264" t="s">
        <v>67</v>
      </c>
    </row>
    <row r="27" spans="2:15" s="371" customFormat="1" ht="9.9499999999999993" customHeight="1" x14ac:dyDescent="0.2">
      <c r="B27" s="1555"/>
      <c r="C27" s="524"/>
      <c r="D27" s="524"/>
      <c r="E27" s="524"/>
      <c r="F27" s="524"/>
      <c r="G27" s="524"/>
      <c r="H27" s="524"/>
      <c r="I27" s="1262"/>
    </row>
    <row r="28" spans="2:15" s="371" customFormat="1" ht="60" customHeight="1" x14ac:dyDescent="0.2">
      <c r="B28" s="1554" t="s">
        <v>1591</v>
      </c>
      <c r="C28" s="524"/>
      <c r="D28" s="524"/>
      <c r="E28" s="524"/>
      <c r="F28" s="524"/>
      <c r="G28" s="524"/>
      <c r="H28" s="524"/>
      <c r="I28" s="1558" t="s">
        <v>1592</v>
      </c>
    </row>
    <row r="29" spans="2:15" s="371" customFormat="1" ht="9.9499999999999993" customHeight="1" x14ac:dyDescent="0.2">
      <c r="B29" s="1555"/>
      <c r="C29" s="524"/>
      <c r="D29" s="524"/>
      <c r="E29" s="524"/>
      <c r="F29" s="524"/>
      <c r="G29" s="524"/>
      <c r="H29" s="524"/>
      <c r="I29" s="1262"/>
    </row>
    <row r="30" spans="2:15" s="371" customFormat="1" ht="27.75" customHeight="1" x14ac:dyDescent="0.2">
      <c r="B30" s="1555" t="s">
        <v>1593</v>
      </c>
      <c r="C30" s="524">
        <v>0</v>
      </c>
      <c r="D30" s="524">
        <v>0</v>
      </c>
      <c r="E30" s="524">
        <v>0</v>
      </c>
      <c r="F30" s="524">
        <v>24.061</v>
      </c>
      <c r="G30" s="524">
        <v>237.61600000000001</v>
      </c>
      <c r="H30" s="524">
        <v>62.043999999999997</v>
      </c>
      <c r="I30" s="1262" t="s">
        <v>1594</v>
      </c>
    </row>
    <row r="31" spans="2:15" s="371" customFormat="1" ht="27.75" customHeight="1" x14ac:dyDescent="0.2">
      <c r="B31" s="1555" t="s">
        <v>1595</v>
      </c>
      <c r="C31" s="524">
        <v>1067.883</v>
      </c>
      <c r="D31" s="524">
        <v>1604.8579999999999</v>
      </c>
      <c r="E31" s="524">
        <v>1752.748</v>
      </c>
      <c r="F31" s="524">
        <v>1750.2090000000001</v>
      </c>
      <c r="G31" s="524">
        <v>1555.7180000000001</v>
      </c>
      <c r="H31" s="524">
        <v>310.12599999999998</v>
      </c>
      <c r="I31" s="1262" t="s">
        <v>1596</v>
      </c>
    </row>
    <row r="32" spans="2:15" s="371" customFormat="1" ht="27.75" customHeight="1" x14ac:dyDescent="0.2">
      <c r="B32" s="1555" t="s">
        <v>1597</v>
      </c>
      <c r="C32" s="524">
        <v>0</v>
      </c>
      <c r="D32" s="524">
        <v>0</v>
      </c>
      <c r="E32" s="524">
        <v>0</v>
      </c>
      <c r="F32" s="524">
        <v>3.0000000000000001E-3</v>
      </c>
      <c r="G32" s="524">
        <v>1.2999999999999999E-2</v>
      </c>
      <c r="H32" s="524">
        <v>0</v>
      </c>
      <c r="I32" s="1262" t="s">
        <v>1598</v>
      </c>
    </row>
    <row r="33" spans="2:22" s="371" customFormat="1" ht="27.75" customHeight="1" x14ac:dyDescent="0.2">
      <c r="B33" s="1555" t="s">
        <v>1599</v>
      </c>
      <c r="C33" s="524">
        <v>9.4510000000000005</v>
      </c>
      <c r="D33" s="524">
        <v>0</v>
      </c>
      <c r="E33" s="524">
        <v>0</v>
      </c>
      <c r="F33" s="524">
        <v>0</v>
      </c>
      <c r="G33" s="524">
        <v>0</v>
      </c>
      <c r="H33" s="524">
        <v>0</v>
      </c>
      <c r="I33" s="1262" t="s">
        <v>1600</v>
      </c>
    </row>
    <row r="34" spans="2:22" s="371" customFormat="1" ht="27.75" customHeight="1" x14ac:dyDescent="0.2">
      <c r="B34" s="1555" t="s">
        <v>1601</v>
      </c>
      <c r="C34" s="524">
        <v>222.37100000000001</v>
      </c>
      <c r="D34" s="524">
        <v>330.87200000000001</v>
      </c>
      <c r="E34" s="524">
        <v>330.39100000000002</v>
      </c>
      <c r="F34" s="524">
        <v>355.46</v>
      </c>
      <c r="G34" s="524">
        <v>310.24599999999998</v>
      </c>
      <c r="H34" s="524">
        <v>61.645000000000003</v>
      </c>
      <c r="I34" s="1262" t="s">
        <v>1602</v>
      </c>
    </row>
    <row r="35" spans="2:22" s="371" customFormat="1" ht="27.75" customHeight="1" x14ac:dyDescent="0.2">
      <c r="B35" s="1555" t="s">
        <v>1603</v>
      </c>
      <c r="C35" s="524">
        <v>265.83199999999999</v>
      </c>
      <c r="D35" s="524">
        <v>218.358</v>
      </c>
      <c r="E35" s="524">
        <v>204.33099999999999</v>
      </c>
      <c r="F35" s="524">
        <v>248.66200000000001</v>
      </c>
      <c r="G35" s="524">
        <v>270.79500000000002</v>
      </c>
      <c r="H35" s="524">
        <v>59.372</v>
      </c>
      <c r="I35" s="1262" t="s">
        <v>1604</v>
      </c>
    </row>
    <row r="36" spans="2:22" s="371" customFormat="1" ht="27.75" customHeight="1" x14ac:dyDescent="0.2">
      <c r="B36" s="1555" t="s">
        <v>1605</v>
      </c>
      <c r="C36" s="524">
        <v>34.241</v>
      </c>
      <c r="D36" s="524">
        <v>95.471000000000004</v>
      </c>
      <c r="E36" s="524">
        <v>103.432</v>
      </c>
      <c r="F36" s="524">
        <v>141.07300000000001</v>
      </c>
      <c r="G36" s="524">
        <v>139.59299999999999</v>
      </c>
      <c r="H36" s="524">
        <v>36.143999999999998</v>
      </c>
      <c r="I36" s="1262" t="s">
        <v>911</v>
      </c>
      <c r="M36" s="1263"/>
    </row>
    <row r="37" spans="2:22" s="371" customFormat="1" ht="27.75" customHeight="1" x14ac:dyDescent="0.2">
      <c r="B37" s="1557" t="s">
        <v>934</v>
      </c>
      <c r="C37" s="521">
        <v>1599.7780000000002</v>
      </c>
      <c r="D37" s="521">
        <v>2249.5590000000002</v>
      </c>
      <c r="E37" s="521">
        <v>2390.902</v>
      </c>
      <c r="F37" s="521">
        <v>2519.4679999999994</v>
      </c>
      <c r="G37" s="521">
        <v>2513.9809999999998</v>
      </c>
      <c r="H37" s="521">
        <v>529.3309999999999</v>
      </c>
      <c r="I37" s="1264" t="s">
        <v>67</v>
      </c>
    </row>
    <row r="38" spans="2:22" s="1250" customFormat="1" ht="9.9499999999999993" customHeight="1" thickBot="1" x14ac:dyDescent="0.55000000000000004">
      <c r="B38" s="1559"/>
      <c r="C38" s="1560"/>
      <c r="D38" s="1560"/>
      <c r="E38" s="1560"/>
      <c r="F38" s="1560"/>
      <c r="G38" s="1560"/>
      <c r="H38" s="1560"/>
      <c r="I38" s="1561"/>
    </row>
    <row r="39" spans="2:22" ht="23.25" thickTop="1" x14ac:dyDescent="0.5">
      <c r="B39" s="197" t="s">
        <v>1146</v>
      </c>
      <c r="C39" s="380"/>
      <c r="D39" s="380"/>
      <c r="E39" s="380"/>
      <c r="F39" s="380"/>
      <c r="G39" s="380"/>
      <c r="H39" s="380"/>
      <c r="I39" s="1514" t="s">
        <v>1147</v>
      </c>
      <c r="J39" s="11"/>
    </row>
    <row r="40" spans="2:22" s="42" customFormat="1" ht="10.5" customHeight="1" x14ac:dyDescent="0.65">
      <c r="B40" s="43"/>
      <c r="C40" s="43"/>
      <c r="D40" s="43"/>
      <c r="E40" s="43"/>
      <c r="F40" s="43"/>
      <c r="G40" s="43"/>
      <c r="H40" s="43"/>
      <c r="I40" s="43"/>
      <c r="J40" s="43"/>
      <c r="K40" s="43"/>
      <c r="L40" s="43"/>
      <c r="M40" s="43"/>
      <c r="N40" s="43"/>
      <c r="O40" s="43"/>
      <c r="P40" s="43"/>
      <c r="Q40" s="43"/>
      <c r="R40" s="43"/>
      <c r="S40" s="43"/>
      <c r="T40" s="43"/>
      <c r="U40" s="43"/>
      <c r="V40" s="43"/>
    </row>
  </sheetData>
  <mergeCells count="10">
    <mergeCell ref="B3:I3"/>
    <mergeCell ref="B5:I5"/>
    <mergeCell ref="B9:B11"/>
    <mergeCell ref="C9:C11"/>
    <mergeCell ref="D9:D11"/>
    <mergeCell ref="E9:E11"/>
    <mergeCell ref="F9:F11"/>
    <mergeCell ref="G9:G11"/>
    <mergeCell ref="H9:H11"/>
    <mergeCell ref="I9:I11"/>
  </mergeCells>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Roman,Regular"&amp;20- 61 -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0"/>
  <sheetViews>
    <sheetView rightToLeft="1" view="pageBreakPreview" zoomScale="50" zoomScaleNormal="50" zoomScaleSheetLayoutView="50" workbookViewId="0"/>
  </sheetViews>
  <sheetFormatPr defaultRowHeight="15" x14ac:dyDescent="0.35"/>
  <cols>
    <col min="1" max="1" width="9.140625" style="39"/>
    <col min="2" max="2" width="65.5703125" style="39" customWidth="1"/>
    <col min="3" max="8" width="14.28515625" style="39" customWidth="1"/>
    <col min="9" max="9" width="62.7109375" style="39" customWidth="1"/>
    <col min="10" max="16384" width="9.140625" style="39"/>
  </cols>
  <sheetData>
    <row r="1" spans="2:25" s="42" customFormat="1" ht="19.5" customHeight="1" x14ac:dyDescent="0.65">
      <c r="C1" s="43"/>
      <c r="D1" s="43"/>
      <c r="E1" s="43"/>
      <c r="F1" s="43"/>
      <c r="G1" s="43"/>
      <c r="H1" s="43"/>
      <c r="I1" s="43"/>
      <c r="J1" s="43"/>
      <c r="K1" s="43"/>
      <c r="L1" s="43"/>
      <c r="M1" s="43"/>
      <c r="N1" s="43"/>
      <c r="O1" s="43"/>
      <c r="P1" s="43"/>
      <c r="Q1" s="43"/>
      <c r="R1" s="43"/>
      <c r="S1" s="43"/>
      <c r="T1" s="43"/>
      <c r="U1" s="43"/>
      <c r="V1" s="43"/>
      <c r="W1" s="43"/>
      <c r="X1" s="43"/>
      <c r="Y1" s="43"/>
    </row>
    <row r="2" spans="2:25" s="42" customFormat="1" ht="19.5" customHeight="1" x14ac:dyDescent="0.65">
      <c r="B2" s="43"/>
      <c r="C2" s="43"/>
      <c r="D2" s="43"/>
      <c r="E2" s="43"/>
      <c r="F2" s="43"/>
      <c r="G2" s="43"/>
      <c r="H2" s="43"/>
      <c r="I2" s="43"/>
      <c r="J2" s="43"/>
      <c r="K2" s="43"/>
      <c r="L2" s="43"/>
      <c r="M2" s="43"/>
      <c r="N2" s="43"/>
      <c r="O2" s="43"/>
      <c r="P2" s="43"/>
      <c r="Q2" s="43"/>
      <c r="R2" s="43"/>
      <c r="S2" s="43"/>
      <c r="T2" s="43"/>
      <c r="U2" s="43"/>
      <c r="V2" s="43"/>
      <c r="W2" s="43"/>
      <c r="X2" s="43"/>
    </row>
    <row r="3" spans="2:25" ht="36.75" x14ac:dyDescent="0.85">
      <c r="B3" s="1639" t="s">
        <v>1831</v>
      </c>
      <c r="C3" s="1639"/>
      <c r="D3" s="1639"/>
      <c r="E3" s="1639"/>
      <c r="F3" s="1639"/>
      <c r="G3" s="1639"/>
      <c r="H3" s="1639"/>
      <c r="I3" s="1639"/>
    </row>
    <row r="4" spans="2:25" ht="10.5" customHeight="1" x14ac:dyDescent="0.85">
      <c r="B4" s="1515"/>
      <c r="C4" s="1254"/>
      <c r="D4" s="1254"/>
      <c r="E4" s="1254"/>
      <c r="F4" s="1254"/>
      <c r="G4" s="1254"/>
      <c r="H4" s="1254"/>
      <c r="I4" s="381"/>
    </row>
    <row r="5" spans="2:25" ht="30.75" customHeight="1" x14ac:dyDescent="0.35">
      <c r="B5" s="1775" t="s">
        <v>1832</v>
      </c>
      <c r="C5" s="1775"/>
      <c r="D5" s="1775"/>
      <c r="E5" s="1775"/>
      <c r="F5" s="1775"/>
      <c r="G5" s="1775"/>
      <c r="H5" s="1775"/>
      <c r="I5" s="1775"/>
    </row>
    <row r="6" spans="2:25" ht="19.5" customHeight="1" x14ac:dyDescent="0.65">
      <c r="B6" s="47"/>
      <c r="C6" s="46"/>
      <c r="D6" s="46"/>
      <c r="E6" s="46"/>
      <c r="F6" s="46"/>
      <c r="G6" s="46"/>
      <c r="H6" s="46"/>
      <c r="I6" s="46"/>
    </row>
    <row r="7" spans="2:25" s="380" customFormat="1" ht="22.5" x14ac:dyDescent="0.5">
      <c r="B7" s="1516" t="s">
        <v>1606</v>
      </c>
      <c r="I7" s="1562" t="s">
        <v>1514</v>
      </c>
      <c r="J7" s="383"/>
      <c r="K7" s="383"/>
      <c r="L7" s="383"/>
      <c r="P7" s="383"/>
    </row>
    <row r="8" spans="2:25" ht="18.75" customHeight="1" thickBot="1" x14ac:dyDescent="0.4"/>
    <row r="9" spans="2:25" s="372" customFormat="1" ht="24.95" customHeight="1" thickTop="1" x14ac:dyDescent="0.7">
      <c r="B9" s="1845" t="s">
        <v>212</v>
      </c>
      <c r="C9" s="1824">
        <v>2015</v>
      </c>
      <c r="D9" s="1824">
        <v>2016</v>
      </c>
      <c r="E9" s="1824">
        <v>2017</v>
      </c>
      <c r="F9" s="1824">
        <v>2018</v>
      </c>
      <c r="G9" s="1824">
        <v>2019</v>
      </c>
      <c r="H9" s="1824">
        <v>2020</v>
      </c>
      <c r="I9" s="1848" t="s">
        <v>211</v>
      </c>
      <c r="J9" s="1137"/>
      <c r="K9" s="1137"/>
      <c r="L9" s="1137"/>
      <c r="P9" s="1137"/>
    </row>
    <row r="10" spans="2:25" s="372" customFormat="1" ht="24.95" customHeight="1" x14ac:dyDescent="0.7">
      <c r="B10" s="1846"/>
      <c r="C10" s="1825"/>
      <c r="D10" s="1825"/>
      <c r="E10" s="1825"/>
      <c r="F10" s="1825"/>
      <c r="G10" s="1825"/>
      <c r="H10" s="1825"/>
      <c r="I10" s="1878"/>
    </row>
    <row r="11" spans="2:25" s="372" customFormat="1" ht="24.95" customHeight="1" x14ac:dyDescent="0.7">
      <c r="B11" s="1847"/>
      <c r="C11" s="1826"/>
      <c r="D11" s="1826"/>
      <c r="E11" s="1826"/>
      <c r="F11" s="1826"/>
      <c r="G11" s="1826"/>
      <c r="H11" s="1826"/>
      <c r="I11" s="1879"/>
    </row>
    <row r="12" spans="2:25" s="186" customFormat="1" ht="15" customHeight="1" x14ac:dyDescent="0.7">
      <c r="B12" s="1257"/>
      <c r="C12" s="1258"/>
      <c r="D12" s="1258"/>
      <c r="E12" s="1258"/>
      <c r="F12" s="1258"/>
      <c r="G12" s="1258"/>
      <c r="H12" s="1258"/>
      <c r="I12" s="1259"/>
      <c r="K12" s="372"/>
      <c r="L12" s="372"/>
      <c r="M12" s="372"/>
      <c r="N12" s="372"/>
    </row>
    <row r="13" spans="2:25" s="370" customFormat="1" ht="34.5" customHeight="1" x14ac:dyDescent="0.2">
      <c r="B13" s="1451" t="s">
        <v>1607</v>
      </c>
      <c r="C13" s="1563"/>
      <c r="D13" s="1563"/>
      <c r="E13" s="1563"/>
      <c r="F13" s="1563"/>
      <c r="G13" s="1563"/>
      <c r="H13" s="1563"/>
      <c r="I13" s="1260" t="s">
        <v>1608</v>
      </c>
      <c r="K13" s="849"/>
      <c r="L13" s="849"/>
      <c r="M13" s="849"/>
      <c r="N13" s="371"/>
      <c r="O13" s="1145"/>
      <c r="P13" s="1145"/>
      <c r="Q13" s="1145"/>
      <c r="R13" s="1145"/>
      <c r="S13" s="1145"/>
    </row>
    <row r="14" spans="2:25" s="371" customFormat="1" ht="30" customHeight="1" x14ac:dyDescent="0.2">
      <c r="B14" s="1564" t="s">
        <v>1609</v>
      </c>
      <c r="C14" s="1565">
        <v>811.31</v>
      </c>
      <c r="D14" s="1565">
        <v>865.31610946503645</v>
      </c>
      <c r="E14" s="1565">
        <v>826.05663581124759</v>
      </c>
      <c r="F14" s="1565">
        <v>903.31</v>
      </c>
      <c r="G14" s="1565">
        <v>1354.232286447547</v>
      </c>
      <c r="H14" s="1565">
        <v>2287.9699999999998</v>
      </c>
      <c r="I14" s="1262" t="s">
        <v>1610</v>
      </c>
      <c r="O14" s="1145"/>
      <c r="P14" s="1145"/>
      <c r="Q14" s="1145"/>
      <c r="R14" s="1145"/>
    </row>
    <row r="15" spans="2:25" s="371" customFormat="1" ht="30" customHeight="1" x14ac:dyDescent="0.2">
      <c r="B15" s="1564" t="s">
        <v>1611</v>
      </c>
      <c r="C15" s="1565">
        <v>361.18369463670814</v>
      </c>
      <c r="D15" s="1565">
        <v>596.25178533581561</v>
      </c>
      <c r="E15" s="1565">
        <v>953.23203610263488</v>
      </c>
      <c r="F15" s="1565">
        <v>956.03</v>
      </c>
      <c r="G15" s="1565">
        <v>969.58513681740078</v>
      </c>
      <c r="H15" s="1565">
        <v>1021.54</v>
      </c>
      <c r="I15" s="1262" t="s">
        <v>1612</v>
      </c>
      <c r="O15" s="1145"/>
      <c r="P15" s="1145"/>
      <c r="Q15" s="1145"/>
      <c r="R15" s="1145"/>
    </row>
    <row r="16" spans="2:25" s="371" customFormat="1" ht="30" customHeight="1" x14ac:dyDescent="0.2">
      <c r="B16" s="1564" t="s">
        <v>1613</v>
      </c>
      <c r="C16" s="1565">
        <v>449.91</v>
      </c>
      <c r="D16" s="1565">
        <v>397.42027839407228</v>
      </c>
      <c r="E16" s="1565">
        <v>779.98435824016019</v>
      </c>
      <c r="F16" s="1565">
        <v>833.05</v>
      </c>
      <c r="G16" s="1565">
        <v>1056.0134219322463</v>
      </c>
      <c r="H16" s="1565">
        <v>863.84</v>
      </c>
      <c r="I16" s="1262" t="s">
        <v>1614</v>
      </c>
      <c r="O16" s="1145"/>
      <c r="P16" s="1145"/>
      <c r="Q16" s="1145"/>
      <c r="R16" s="1145"/>
    </row>
    <row r="17" spans="2:18" s="371" customFormat="1" ht="30" customHeight="1" x14ac:dyDescent="0.2">
      <c r="B17" s="1564" t="s">
        <v>1615</v>
      </c>
      <c r="C17" s="1565">
        <v>368.96</v>
      </c>
      <c r="D17" s="1565">
        <v>511.39502557531705</v>
      </c>
      <c r="E17" s="1565">
        <v>737.56010463006771</v>
      </c>
      <c r="F17" s="1565">
        <v>1093.4100000000001</v>
      </c>
      <c r="G17" s="1565">
        <v>1080.1052540973972</v>
      </c>
      <c r="H17" s="1565">
        <v>2328.564722749913</v>
      </c>
      <c r="I17" s="1262" t="s">
        <v>1616</v>
      </c>
      <c r="O17" s="1145"/>
      <c r="P17" s="1145"/>
      <c r="Q17" s="1145"/>
      <c r="R17" s="1145"/>
    </row>
    <row r="18" spans="2:18" s="371" customFormat="1" ht="13.5" customHeight="1" x14ac:dyDescent="0.2">
      <c r="B18" s="1451"/>
      <c r="C18" s="1475"/>
      <c r="D18" s="1475"/>
      <c r="E18" s="1475"/>
      <c r="F18" s="1475"/>
      <c r="G18" s="1475"/>
      <c r="H18" s="1475"/>
      <c r="I18" s="1260"/>
      <c r="O18" s="1145"/>
      <c r="P18" s="1145"/>
      <c r="Q18" s="1145"/>
      <c r="R18" s="1145"/>
    </row>
    <row r="19" spans="2:18" s="371" customFormat="1" ht="30" customHeight="1" x14ac:dyDescent="0.2">
      <c r="B19" s="1457" t="s">
        <v>1560</v>
      </c>
      <c r="C19" s="1475">
        <v>609.79</v>
      </c>
      <c r="D19" s="1475">
        <v>790.0276945387451</v>
      </c>
      <c r="E19" s="1475">
        <v>816.03767021660406</v>
      </c>
      <c r="F19" s="1475">
        <v>905.41</v>
      </c>
      <c r="G19" s="1475">
        <v>1321.4102354839267</v>
      </c>
      <c r="H19" s="1475">
        <v>2142.3200000000002</v>
      </c>
      <c r="I19" s="1264" t="s">
        <v>1617</v>
      </c>
      <c r="O19" s="1145"/>
      <c r="P19" s="1145"/>
      <c r="Q19" s="1145"/>
      <c r="R19" s="1145"/>
    </row>
    <row r="20" spans="2:18" s="371" customFormat="1" ht="30" customHeight="1" x14ac:dyDescent="0.2">
      <c r="B20" s="1457"/>
      <c r="C20" s="1475"/>
      <c r="D20" s="1475"/>
      <c r="E20" s="1475"/>
      <c r="F20" s="1475"/>
      <c r="G20" s="1475"/>
      <c r="H20" s="1475"/>
      <c r="I20" s="1264"/>
      <c r="O20" s="1145"/>
      <c r="P20" s="1145"/>
      <c r="Q20" s="1145"/>
      <c r="R20" s="1145"/>
    </row>
    <row r="21" spans="2:18" s="371" customFormat="1" ht="60" customHeight="1" x14ac:dyDescent="0.2">
      <c r="B21" s="1451" t="s">
        <v>1618</v>
      </c>
      <c r="C21" s="722"/>
      <c r="D21" s="722"/>
      <c r="E21" s="722"/>
      <c r="F21" s="722"/>
      <c r="G21" s="722"/>
      <c r="H21" s="722"/>
      <c r="I21" s="1558" t="s">
        <v>1619</v>
      </c>
      <c r="O21" s="1145"/>
      <c r="P21" s="1145"/>
      <c r="Q21" s="1145"/>
      <c r="R21" s="1145"/>
    </row>
    <row r="22" spans="2:18" s="371" customFormat="1" ht="30" customHeight="1" x14ac:dyDescent="0.2">
      <c r="B22" s="1564" t="s">
        <v>1620</v>
      </c>
      <c r="C22" s="1565">
        <v>331.32621890863931</v>
      </c>
      <c r="D22" s="1565">
        <v>445.37196060296839</v>
      </c>
      <c r="E22" s="1565">
        <v>814.55366280655767</v>
      </c>
      <c r="F22" s="1565">
        <v>1115.8499999999999</v>
      </c>
      <c r="G22" s="1565">
        <v>1522.8658536585365</v>
      </c>
      <c r="H22" s="1565">
        <v>1445.4696020374681</v>
      </c>
      <c r="I22" s="1262" t="s">
        <v>1452</v>
      </c>
      <c r="O22" s="1145"/>
      <c r="P22" s="1145"/>
      <c r="Q22" s="1145"/>
      <c r="R22" s="1145"/>
    </row>
    <row r="23" spans="2:18" s="370" customFormat="1" ht="30" customHeight="1" x14ac:dyDescent="0.2">
      <c r="B23" s="1564" t="s">
        <v>1621</v>
      </c>
      <c r="C23" s="1565">
        <v>363.21449477238309</v>
      </c>
      <c r="D23" s="1565">
        <v>660.64209405635188</v>
      </c>
      <c r="E23" s="1565">
        <v>660.19610413569001</v>
      </c>
      <c r="F23" s="1565">
        <v>714.11</v>
      </c>
      <c r="G23" s="1565">
        <v>740.66452250350471</v>
      </c>
      <c r="H23" s="1565">
        <v>780.3572210801151</v>
      </c>
      <c r="I23" s="1262" t="s">
        <v>1622</v>
      </c>
      <c r="K23" s="371"/>
      <c r="L23" s="371"/>
      <c r="M23" s="371"/>
      <c r="N23" s="371"/>
      <c r="O23" s="1145"/>
      <c r="P23" s="1145"/>
      <c r="Q23" s="1145"/>
      <c r="R23" s="1145"/>
    </row>
    <row r="24" spans="2:18" s="371" customFormat="1" ht="30" customHeight="1" x14ac:dyDescent="0.2">
      <c r="B24" s="1564" t="s">
        <v>1623</v>
      </c>
      <c r="C24" s="1565" t="s">
        <v>151</v>
      </c>
      <c r="D24" s="1565">
        <v>2272.6137333331721</v>
      </c>
      <c r="E24" s="1565">
        <v>2912.0633042378149</v>
      </c>
      <c r="F24" s="1565">
        <v>2690.53</v>
      </c>
      <c r="G24" s="1565">
        <v>2059.1646737406031</v>
      </c>
      <c r="H24" s="1565">
        <v>4445.0145907666974</v>
      </c>
      <c r="I24" s="1262" t="s">
        <v>1624</v>
      </c>
      <c r="O24" s="1145"/>
      <c r="P24" s="1145"/>
      <c r="Q24" s="1145"/>
      <c r="R24" s="1145"/>
    </row>
    <row r="25" spans="2:18" s="370" customFormat="1" ht="30" customHeight="1" x14ac:dyDescent="0.2">
      <c r="B25" s="1564" t="s">
        <v>1625</v>
      </c>
      <c r="C25" s="1565">
        <v>853.8532082205943</v>
      </c>
      <c r="D25" s="1565">
        <v>1176.5175378822976</v>
      </c>
      <c r="E25" s="1565">
        <v>1425.5633405593046</v>
      </c>
      <c r="F25" s="1565">
        <v>1449.54</v>
      </c>
      <c r="G25" s="1565">
        <v>1363.0796968300131</v>
      </c>
      <c r="H25" s="1565">
        <v>1713.62</v>
      </c>
      <c r="I25" s="1262" t="s">
        <v>1364</v>
      </c>
      <c r="K25" s="371"/>
      <c r="L25" s="371"/>
      <c r="M25" s="371"/>
      <c r="N25" s="371"/>
      <c r="O25" s="1145"/>
      <c r="P25" s="1145"/>
      <c r="Q25" s="1145"/>
      <c r="R25" s="1145"/>
    </row>
    <row r="26" spans="2:18" s="371" customFormat="1" ht="15" customHeight="1" x14ac:dyDescent="0.2">
      <c r="B26" s="1451"/>
      <c r="C26" s="1475"/>
      <c r="D26" s="1475"/>
      <c r="E26" s="1475"/>
      <c r="F26" s="1475"/>
      <c r="G26" s="1475"/>
      <c r="H26" s="1475"/>
      <c r="I26" s="1260"/>
      <c r="O26" s="1145"/>
      <c r="P26" s="1145"/>
      <c r="Q26" s="1145"/>
      <c r="R26" s="1145"/>
    </row>
    <row r="27" spans="2:18" s="370" customFormat="1" ht="30" customHeight="1" x14ac:dyDescent="0.2">
      <c r="B27" s="1457" t="s">
        <v>1560</v>
      </c>
      <c r="C27" s="1475">
        <v>763.87399068019135</v>
      </c>
      <c r="D27" s="1475">
        <v>1082.7813536369797</v>
      </c>
      <c r="E27" s="1475">
        <v>1346.9589299769386</v>
      </c>
      <c r="F27" s="1475">
        <v>1379.87</v>
      </c>
      <c r="G27" s="1475">
        <v>1391.4219319482481</v>
      </c>
      <c r="H27" s="1475">
        <v>1715.83</v>
      </c>
      <c r="I27" s="1264" t="s">
        <v>1617</v>
      </c>
      <c r="K27" s="371"/>
      <c r="L27" s="371"/>
      <c r="M27" s="371"/>
      <c r="N27" s="371"/>
      <c r="O27" s="1145"/>
      <c r="P27" s="1145"/>
      <c r="Q27" s="1145"/>
      <c r="R27" s="1145"/>
    </row>
    <row r="28" spans="2:18" s="372" customFormat="1" ht="30" customHeight="1" thickBot="1" x14ac:dyDescent="0.75">
      <c r="B28" s="1566"/>
      <c r="C28" s="1567"/>
      <c r="D28" s="1567"/>
      <c r="E28" s="1567"/>
      <c r="F28" s="1567"/>
      <c r="G28" s="1567"/>
      <c r="H28" s="1567"/>
      <c r="I28" s="1465"/>
      <c r="O28" s="1568"/>
      <c r="P28" s="1568"/>
      <c r="Q28" s="1568"/>
      <c r="R28" s="1568"/>
    </row>
    <row r="29" spans="2:18" s="20" customFormat="1" ht="16.5" customHeight="1" thickTop="1" x14ac:dyDescent="0.65">
      <c r="B29" s="1569"/>
      <c r="C29" s="39"/>
      <c r="D29" s="39"/>
      <c r="E29" s="39"/>
      <c r="F29" s="39"/>
      <c r="G29" s="39"/>
      <c r="H29" s="39"/>
      <c r="I29" s="39"/>
      <c r="K29" s="1314"/>
      <c r="L29" s="1314"/>
      <c r="M29" s="1314"/>
      <c r="N29" s="1314"/>
      <c r="O29" s="1190"/>
      <c r="P29" s="1190"/>
      <c r="Q29" s="1190"/>
      <c r="R29" s="1190"/>
    </row>
    <row r="30" spans="2:18" s="380" customFormat="1" ht="22.5" x14ac:dyDescent="0.5">
      <c r="B30" s="266" t="s">
        <v>1146</v>
      </c>
      <c r="C30" s="1570"/>
      <c r="D30" s="1570"/>
      <c r="E30" s="1570"/>
      <c r="F30" s="1570"/>
      <c r="G30" s="1570"/>
      <c r="H30" s="1570"/>
      <c r="I30" s="1571" t="s">
        <v>1147</v>
      </c>
      <c r="K30" s="383"/>
      <c r="L30" s="383"/>
      <c r="M30" s="383"/>
      <c r="N30" s="383"/>
      <c r="O30" s="1485"/>
      <c r="P30" s="1485"/>
      <c r="Q30" s="1485"/>
      <c r="R30" s="1485"/>
    </row>
    <row r="31" spans="2:18" s="20" customFormat="1" ht="30" customHeight="1" x14ac:dyDescent="0.65">
      <c r="B31" s="39"/>
      <c r="C31" s="1572"/>
      <c r="D31" s="1572"/>
      <c r="E31" s="1572"/>
      <c r="F31" s="1572"/>
      <c r="G31" s="1572"/>
      <c r="H31" s="1572"/>
      <c r="I31" s="39"/>
      <c r="O31" s="1190"/>
      <c r="P31" s="1190"/>
      <c r="Q31" s="1190"/>
      <c r="R31" s="1190"/>
    </row>
    <row r="32" spans="2:18" s="20" customFormat="1" ht="30" customHeight="1" x14ac:dyDescent="0.65">
      <c r="B32" s="39"/>
      <c r="C32" s="39"/>
      <c r="D32" s="39"/>
      <c r="E32" s="39"/>
      <c r="F32" s="39"/>
      <c r="G32" s="39"/>
      <c r="H32" s="39"/>
      <c r="I32" s="39"/>
      <c r="K32" s="1314"/>
      <c r="L32" s="1314"/>
      <c r="M32" s="1314"/>
      <c r="N32" s="1314"/>
      <c r="O32" s="1190"/>
      <c r="P32" s="1190"/>
      <c r="Q32" s="1190"/>
      <c r="R32" s="1190"/>
    </row>
    <row r="33" spans="2:18" s="20" customFormat="1" ht="30" customHeight="1" x14ac:dyDescent="0.65">
      <c r="B33" s="39"/>
      <c r="C33" s="39"/>
      <c r="D33" s="39"/>
      <c r="E33" s="39"/>
      <c r="F33" s="39"/>
      <c r="G33" s="39"/>
      <c r="H33" s="39"/>
      <c r="I33" s="39"/>
      <c r="O33" s="1190"/>
      <c r="P33" s="1190"/>
      <c r="Q33" s="1190"/>
      <c r="R33" s="1190"/>
    </row>
    <row r="34" spans="2:18" s="20" customFormat="1" ht="30" customHeight="1" x14ac:dyDescent="0.65">
      <c r="B34" s="39"/>
      <c r="C34" s="39"/>
      <c r="D34" s="39"/>
      <c r="E34" s="39"/>
      <c r="F34" s="39"/>
      <c r="G34" s="39"/>
      <c r="H34" s="39"/>
      <c r="I34" s="39"/>
      <c r="K34" s="1314"/>
      <c r="L34" s="1314"/>
      <c r="M34" s="1314"/>
      <c r="N34" s="1314"/>
      <c r="O34" s="1190"/>
      <c r="P34" s="1190"/>
      <c r="Q34" s="1190"/>
      <c r="R34" s="1190"/>
    </row>
    <row r="35" spans="2:18" s="20" customFormat="1" ht="15" customHeight="1" x14ac:dyDescent="0.65">
      <c r="B35" s="39"/>
      <c r="C35" s="39"/>
      <c r="D35" s="39"/>
      <c r="E35" s="39"/>
      <c r="F35" s="39"/>
      <c r="G35" s="39"/>
      <c r="H35" s="39"/>
      <c r="I35" s="39"/>
      <c r="O35" s="1190"/>
      <c r="P35" s="1190"/>
      <c r="Q35" s="1190"/>
      <c r="R35" s="1190"/>
    </row>
    <row r="36" spans="2:18" s="1314" customFormat="1" ht="30" customHeight="1" x14ac:dyDescent="0.65">
      <c r="B36" s="39"/>
      <c r="C36" s="39"/>
      <c r="D36" s="39"/>
      <c r="E36" s="39"/>
      <c r="F36" s="39"/>
      <c r="G36" s="39"/>
      <c r="H36" s="39"/>
      <c r="I36" s="39"/>
      <c r="K36" s="20"/>
      <c r="L36" s="20"/>
      <c r="M36" s="20"/>
      <c r="N36" s="20"/>
      <c r="O36" s="1190"/>
      <c r="P36" s="1190"/>
      <c r="Q36" s="1190"/>
      <c r="R36" s="1190"/>
    </row>
    <row r="37" spans="2:18" s="20" customFormat="1" ht="15" customHeight="1" x14ac:dyDescent="0.65">
      <c r="B37" s="39"/>
      <c r="C37" s="39"/>
      <c r="D37" s="39"/>
      <c r="E37" s="39"/>
      <c r="F37" s="39"/>
      <c r="G37" s="39"/>
      <c r="H37" s="39"/>
      <c r="I37" s="39"/>
      <c r="O37" s="1190"/>
      <c r="P37" s="1190"/>
      <c r="Q37" s="1190"/>
      <c r="R37" s="1190"/>
    </row>
    <row r="38" spans="2:18" s="1314" customFormat="1" ht="30" customHeight="1" x14ac:dyDescent="0.65">
      <c r="B38" s="39"/>
      <c r="C38" s="39"/>
      <c r="D38" s="39"/>
      <c r="E38" s="39"/>
      <c r="F38" s="39"/>
      <c r="G38" s="39"/>
      <c r="H38" s="39"/>
      <c r="I38" s="39"/>
      <c r="K38" s="20"/>
      <c r="L38" s="20"/>
      <c r="M38" s="20"/>
      <c r="N38" s="20"/>
      <c r="O38" s="1190"/>
      <c r="P38" s="1190"/>
      <c r="Q38" s="1190"/>
      <c r="R38" s="1190"/>
    </row>
    <row r="39" spans="2:18" s="20" customFormat="1" ht="15" customHeight="1" x14ac:dyDescent="0.65">
      <c r="B39" s="39"/>
      <c r="C39" s="39"/>
      <c r="D39" s="39"/>
      <c r="E39" s="39"/>
      <c r="F39" s="39"/>
      <c r="G39" s="39"/>
      <c r="H39" s="39"/>
      <c r="I39" s="39"/>
      <c r="O39" s="1190"/>
      <c r="P39" s="1190"/>
      <c r="Q39" s="1190"/>
      <c r="R39" s="1190"/>
    </row>
    <row r="40" spans="2:18" s="1314" customFormat="1" ht="30" customHeight="1" x14ac:dyDescent="0.65">
      <c r="B40" s="39"/>
      <c r="C40" s="39"/>
      <c r="D40" s="39"/>
      <c r="E40" s="39"/>
      <c r="F40" s="39"/>
      <c r="G40" s="39"/>
      <c r="H40" s="39"/>
      <c r="I40" s="39"/>
      <c r="K40" s="20"/>
      <c r="L40" s="20"/>
      <c r="M40" s="20"/>
      <c r="N40" s="20"/>
      <c r="O40" s="1190"/>
      <c r="P40" s="1190"/>
      <c r="Q40" s="1190"/>
      <c r="R40" s="1190"/>
    </row>
    <row r="41" spans="2:18" s="1250" customFormat="1" ht="24.95" customHeight="1" x14ac:dyDescent="0.65">
      <c r="B41" s="39"/>
      <c r="C41" s="39"/>
      <c r="D41" s="39"/>
      <c r="E41" s="39"/>
      <c r="F41" s="39"/>
      <c r="G41" s="39"/>
      <c r="H41" s="39"/>
      <c r="I41" s="39"/>
      <c r="K41" s="20"/>
      <c r="L41" s="20"/>
      <c r="M41" s="20"/>
      <c r="N41" s="20"/>
    </row>
    <row r="42" spans="2:18" ht="9" customHeight="1" x14ac:dyDescent="0.65">
      <c r="K42" s="20"/>
      <c r="L42" s="20"/>
      <c r="M42" s="20"/>
      <c r="N42" s="20"/>
    </row>
    <row r="43" spans="2:18" s="11" customFormat="1" ht="18.75" customHeight="1" x14ac:dyDescent="0.65">
      <c r="B43" s="39"/>
      <c r="C43" s="39"/>
      <c r="D43" s="39"/>
      <c r="E43" s="39"/>
      <c r="F43" s="39"/>
      <c r="G43" s="39"/>
      <c r="H43" s="39"/>
      <c r="I43" s="39"/>
      <c r="K43" s="1314"/>
      <c r="L43" s="1314"/>
      <c r="M43" s="1314"/>
      <c r="N43" s="1314"/>
    </row>
    <row r="44" spans="2:18" ht="27" x14ac:dyDescent="0.65">
      <c r="K44" s="20"/>
      <c r="L44" s="20"/>
      <c r="M44" s="20"/>
      <c r="N44" s="20"/>
    </row>
    <row r="45" spans="2:18" ht="27" x14ac:dyDescent="0.65">
      <c r="K45" s="1314"/>
      <c r="L45" s="1314"/>
      <c r="M45" s="1314"/>
      <c r="N45" s="1314"/>
    </row>
    <row r="46" spans="2:18" ht="27" x14ac:dyDescent="0.65">
      <c r="K46" s="20"/>
      <c r="L46" s="20"/>
      <c r="M46" s="20"/>
      <c r="N46" s="20"/>
    </row>
    <row r="47" spans="2:18" ht="27" x14ac:dyDescent="0.65">
      <c r="K47" s="1314"/>
      <c r="L47" s="1314"/>
      <c r="M47" s="1314"/>
      <c r="N47" s="1314"/>
    </row>
    <row r="48" spans="2:18" ht="23.25" x14ac:dyDescent="0.5">
      <c r="K48" s="1250"/>
      <c r="L48" s="1250"/>
      <c r="M48" s="1250"/>
      <c r="N48" s="1250"/>
    </row>
    <row r="50" spans="11:14" ht="21.75" x14ac:dyDescent="0.5">
      <c r="K50" s="11"/>
      <c r="L50" s="11"/>
      <c r="M50" s="11"/>
      <c r="N50" s="11"/>
    </row>
  </sheetData>
  <mergeCells count="10">
    <mergeCell ref="B3:I3"/>
    <mergeCell ref="B5:I5"/>
    <mergeCell ref="B9:B11"/>
    <mergeCell ref="C9:C11"/>
    <mergeCell ref="D9:D11"/>
    <mergeCell ref="E9:E11"/>
    <mergeCell ref="F9:F11"/>
    <mergeCell ref="G9:G11"/>
    <mergeCell ref="H9:H11"/>
    <mergeCell ref="I9:I11"/>
  </mergeCells>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Roman,Regular"&amp;20- 62 -</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3"/>
  <sheetViews>
    <sheetView rightToLeft="1" view="pageBreakPreview" zoomScale="50" zoomScaleNormal="75" zoomScaleSheetLayoutView="50" workbookViewId="0">
      <pane xSplit="3" ySplit="11" topLeftCell="D12" activePane="bottomRight" state="frozen"/>
      <selection pane="topRight"/>
      <selection pane="bottomLeft"/>
      <selection pane="bottomRight"/>
    </sheetView>
  </sheetViews>
  <sheetFormatPr defaultRowHeight="15" x14ac:dyDescent="0.35"/>
  <cols>
    <col min="1" max="1" width="3.5703125" style="39" customWidth="1"/>
    <col min="2" max="2" width="71.42578125" style="39" customWidth="1"/>
    <col min="3" max="3" width="14" style="39" customWidth="1"/>
    <col min="4" max="12" width="15.42578125" style="39" customWidth="1"/>
    <col min="13" max="21" width="16.5703125" style="39" customWidth="1"/>
    <col min="22" max="22" width="70.42578125" style="39" customWidth="1"/>
    <col min="23" max="24" width="9.140625" style="39"/>
    <col min="25" max="25" width="11.140625" style="39" customWidth="1"/>
    <col min="26" max="16384" width="9.140625" style="39"/>
  </cols>
  <sheetData>
    <row r="1" spans="1:42" s="5" customFormat="1" ht="19.5" customHeight="1" x14ac:dyDescent="0.65">
      <c r="B1" s="2"/>
      <c r="C1" s="2"/>
      <c r="D1" s="2"/>
      <c r="E1" s="2"/>
      <c r="F1" s="2"/>
      <c r="G1" s="2"/>
      <c r="H1" s="2"/>
      <c r="I1" s="2"/>
      <c r="J1" s="2"/>
      <c r="K1" s="2"/>
      <c r="L1" s="2"/>
      <c r="M1" s="2"/>
      <c r="N1" s="2"/>
      <c r="O1" s="2"/>
      <c r="P1" s="2"/>
      <c r="Q1" s="2"/>
      <c r="R1" s="2"/>
      <c r="S1" s="2"/>
      <c r="T1" s="2"/>
      <c r="U1" s="2"/>
      <c r="V1" s="2"/>
      <c r="W1" s="2"/>
      <c r="X1" s="2"/>
    </row>
    <row r="2" spans="1:42" s="5" customFormat="1" ht="19.5" customHeight="1" x14ac:dyDescent="0.65">
      <c r="B2" s="2"/>
      <c r="C2" s="2"/>
      <c r="D2" s="2"/>
      <c r="E2" s="2"/>
      <c r="F2" s="2"/>
      <c r="G2" s="2"/>
      <c r="H2" s="2"/>
      <c r="I2" s="2"/>
      <c r="J2" s="2"/>
      <c r="K2" s="2"/>
      <c r="L2" s="2"/>
      <c r="M2" s="2"/>
      <c r="N2" s="2"/>
      <c r="O2" s="2"/>
      <c r="P2" s="2"/>
      <c r="Q2" s="2"/>
      <c r="R2" s="2"/>
      <c r="S2" s="2"/>
      <c r="T2" s="2"/>
      <c r="U2" s="2"/>
      <c r="V2" s="2"/>
      <c r="W2" s="2"/>
      <c r="X2" s="2"/>
    </row>
    <row r="3" spans="1:42" s="5" customFormat="1" ht="19.5" customHeight="1" x14ac:dyDescent="0.65">
      <c r="B3" s="2"/>
      <c r="C3" s="2"/>
      <c r="D3" s="2"/>
      <c r="E3" s="2"/>
      <c r="F3" s="2"/>
      <c r="G3" s="2"/>
      <c r="H3" s="2"/>
      <c r="I3" s="2"/>
      <c r="J3" s="2"/>
      <c r="K3" s="2"/>
      <c r="L3" s="2"/>
      <c r="M3" s="2"/>
      <c r="N3" s="2"/>
      <c r="O3" s="2"/>
      <c r="P3" s="2"/>
      <c r="Q3" s="2"/>
      <c r="R3" s="2"/>
      <c r="S3" s="2"/>
      <c r="T3" s="2"/>
      <c r="U3" s="2"/>
      <c r="V3" s="2"/>
      <c r="W3" s="2"/>
      <c r="X3" s="2"/>
    </row>
    <row r="4" spans="1:42" s="381" customFormat="1" ht="36.75" customHeight="1" x14ac:dyDescent="0.85">
      <c r="B4" s="1639" t="s">
        <v>1833</v>
      </c>
      <c r="C4" s="1639"/>
      <c r="D4" s="1639"/>
      <c r="E4" s="1639"/>
      <c r="F4" s="1639"/>
      <c r="G4" s="1639"/>
      <c r="H4" s="1639"/>
      <c r="I4" s="1639"/>
      <c r="J4" s="1639"/>
      <c r="K4" s="1639"/>
      <c r="L4" s="1639"/>
      <c r="M4" s="1648" t="s">
        <v>1834</v>
      </c>
      <c r="N4" s="1648"/>
      <c r="O4" s="1648"/>
      <c r="P4" s="1648"/>
      <c r="Q4" s="1648"/>
      <c r="R4" s="1648"/>
      <c r="S4" s="1648"/>
      <c r="T4" s="1648"/>
      <c r="U4" s="1648"/>
      <c r="V4" s="1648"/>
      <c r="Y4" s="1648"/>
      <c r="Z4" s="1648"/>
      <c r="AA4" s="1648"/>
      <c r="AB4" s="1648"/>
      <c r="AC4" s="1648"/>
      <c r="AD4" s="1648"/>
      <c r="AE4" s="1648"/>
      <c r="AF4" s="1648"/>
      <c r="AG4" s="1648"/>
      <c r="AH4" s="1648"/>
      <c r="AI4" s="1648"/>
      <c r="AJ4" s="1648"/>
      <c r="AK4" s="1648"/>
      <c r="AL4" s="1648"/>
      <c r="AM4" s="1648"/>
      <c r="AN4" s="1648"/>
      <c r="AO4" s="1648"/>
      <c r="AP4" s="1648"/>
    </row>
    <row r="5" spans="1:42" s="5" customFormat="1" ht="19.5" customHeight="1" x14ac:dyDescent="0.65">
      <c r="F5" s="2"/>
      <c r="G5" s="2"/>
      <c r="H5" s="2"/>
      <c r="I5" s="2"/>
      <c r="J5" s="2"/>
      <c r="K5" s="2"/>
      <c r="L5" s="2"/>
      <c r="M5" s="2"/>
      <c r="N5" s="2"/>
      <c r="O5" s="2"/>
      <c r="P5" s="2"/>
      <c r="Q5" s="2"/>
      <c r="R5" s="2"/>
      <c r="S5" s="2"/>
      <c r="T5" s="2"/>
      <c r="U5" s="2"/>
    </row>
    <row r="6" spans="1:42" s="5" customFormat="1" ht="19.5" customHeight="1" x14ac:dyDescent="0.65">
      <c r="F6" s="2"/>
      <c r="G6" s="2"/>
      <c r="H6" s="2"/>
      <c r="I6" s="2"/>
      <c r="J6" s="2"/>
      <c r="K6" s="2"/>
      <c r="L6" s="2"/>
      <c r="M6" s="2"/>
      <c r="N6" s="2"/>
      <c r="O6" s="2"/>
      <c r="P6" s="2"/>
      <c r="Q6" s="2"/>
      <c r="R6" s="2"/>
      <c r="S6" s="2"/>
      <c r="T6" s="2"/>
      <c r="U6" s="2"/>
    </row>
    <row r="7" spans="1:42" s="380" customFormat="1" ht="22.5" x14ac:dyDescent="0.5">
      <c r="B7" s="1516" t="s">
        <v>1514</v>
      </c>
      <c r="C7" s="1516"/>
      <c r="D7" s="1573"/>
      <c r="E7" s="1573"/>
      <c r="V7" s="1517" t="s">
        <v>1514</v>
      </c>
    </row>
    <row r="8" spans="1:42" s="5" customFormat="1" ht="19.5" customHeight="1" thickBot="1" x14ac:dyDescent="0.7">
      <c r="F8" s="2"/>
      <c r="G8" s="2"/>
      <c r="H8" s="2"/>
      <c r="I8" s="2"/>
      <c r="J8" s="2"/>
      <c r="K8" s="2"/>
      <c r="L8" s="2"/>
      <c r="M8" s="2"/>
      <c r="N8" s="2"/>
      <c r="O8" s="2"/>
      <c r="P8" s="2"/>
      <c r="Q8" s="2"/>
      <c r="R8" s="2"/>
      <c r="S8" s="2"/>
      <c r="T8" s="2"/>
      <c r="U8" s="2"/>
    </row>
    <row r="9" spans="1:42" s="1359" customFormat="1" ht="24.95" customHeight="1" thickTop="1" x14ac:dyDescent="0.7">
      <c r="A9" s="372"/>
      <c r="B9" s="1845" t="s">
        <v>212</v>
      </c>
      <c r="C9" s="1574"/>
      <c r="D9" s="1824">
        <v>2015</v>
      </c>
      <c r="E9" s="1824">
        <v>2016</v>
      </c>
      <c r="F9" s="1824">
        <v>2017</v>
      </c>
      <c r="G9" s="1824">
        <v>2018</v>
      </c>
      <c r="H9" s="1824">
        <v>2019</v>
      </c>
      <c r="I9" s="1824">
        <v>2020</v>
      </c>
      <c r="J9" s="1867">
        <v>2020</v>
      </c>
      <c r="K9" s="1868"/>
      <c r="L9" s="1868"/>
      <c r="M9" s="1865">
        <v>2020</v>
      </c>
      <c r="N9" s="1865"/>
      <c r="O9" s="1865"/>
      <c r="P9" s="1865"/>
      <c r="Q9" s="1865"/>
      <c r="R9" s="1865"/>
      <c r="S9" s="1865"/>
      <c r="T9" s="1865"/>
      <c r="U9" s="1866"/>
      <c r="V9" s="1776" t="s">
        <v>211</v>
      </c>
    </row>
    <row r="10" spans="1:42" s="1324" customFormat="1" ht="24.95" customHeight="1" x14ac:dyDescent="0.2">
      <c r="B10" s="1846"/>
      <c r="C10" s="1575" t="s">
        <v>1626</v>
      </c>
      <c r="D10" s="1825"/>
      <c r="E10" s="1825"/>
      <c r="F10" s="1825"/>
      <c r="G10" s="1825"/>
      <c r="H10" s="1825"/>
      <c r="I10" s="1825"/>
      <c r="J10" s="1360" t="s">
        <v>80</v>
      </c>
      <c r="K10" s="1361" t="s">
        <v>81</v>
      </c>
      <c r="L10" s="1361" t="s">
        <v>82</v>
      </c>
      <c r="M10" s="1361" t="s">
        <v>83</v>
      </c>
      <c r="N10" s="1361" t="s">
        <v>84</v>
      </c>
      <c r="O10" s="1361" t="s">
        <v>74</v>
      </c>
      <c r="P10" s="1361" t="s">
        <v>75</v>
      </c>
      <c r="Q10" s="1361" t="s">
        <v>76</v>
      </c>
      <c r="R10" s="1361" t="s">
        <v>77</v>
      </c>
      <c r="S10" s="1361" t="s">
        <v>78</v>
      </c>
      <c r="T10" s="1361" t="s">
        <v>79</v>
      </c>
      <c r="U10" s="1362" t="s">
        <v>613</v>
      </c>
      <c r="V10" s="1880"/>
    </row>
    <row r="11" spans="1:42" s="1577" customFormat="1" ht="24.95" customHeight="1" x14ac:dyDescent="0.2">
      <c r="A11" s="1324"/>
      <c r="B11" s="1847"/>
      <c r="C11" s="1576" t="s">
        <v>1627</v>
      </c>
      <c r="D11" s="1826"/>
      <c r="E11" s="1826"/>
      <c r="F11" s="1826"/>
      <c r="G11" s="1826"/>
      <c r="H11" s="1826"/>
      <c r="I11" s="1826"/>
      <c r="J11" s="1363" t="s">
        <v>142</v>
      </c>
      <c r="K11" s="1364" t="s">
        <v>25</v>
      </c>
      <c r="L11" s="1364" t="s">
        <v>26</v>
      </c>
      <c r="M11" s="1364" t="s">
        <v>27</v>
      </c>
      <c r="N11" s="1364" t="s">
        <v>73</v>
      </c>
      <c r="O11" s="1364" t="s">
        <v>136</v>
      </c>
      <c r="P11" s="1364" t="s">
        <v>137</v>
      </c>
      <c r="Q11" s="1364" t="s">
        <v>138</v>
      </c>
      <c r="R11" s="1364" t="s">
        <v>139</v>
      </c>
      <c r="S11" s="1364" t="s">
        <v>140</v>
      </c>
      <c r="T11" s="1364" t="s">
        <v>141</v>
      </c>
      <c r="U11" s="1365" t="s">
        <v>135</v>
      </c>
      <c r="V11" s="1889"/>
    </row>
    <row r="12" spans="1:42" s="372" customFormat="1" ht="15" customHeight="1" x14ac:dyDescent="0.7">
      <c r="B12" s="1578"/>
      <c r="C12" s="1579"/>
      <c r="D12" s="1579"/>
      <c r="E12" s="1579"/>
      <c r="F12" s="1162"/>
      <c r="G12" s="1162"/>
      <c r="H12" s="1162"/>
      <c r="I12" s="1162"/>
      <c r="J12" s="1419"/>
      <c r="K12" s="1420"/>
      <c r="L12" s="1420"/>
      <c r="M12" s="1420"/>
      <c r="N12" s="1420"/>
      <c r="O12" s="1420"/>
      <c r="P12" s="1420"/>
      <c r="Q12" s="1420"/>
      <c r="R12" s="1420"/>
      <c r="S12" s="1420"/>
      <c r="T12" s="1420"/>
      <c r="U12" s="1421"/>
      <c r="V12" s="1163"/>
    </row>
    <row r="13" spans="1:42" s="370" customFormat="1" ht="24.95" customHeight="1" x14ac:dyDescent="0.2">
      <c r="A13" s="742"/>
      <c r="B13" s="1295" t="s">
        <v>1628</v>
      </c>
      <c r="C13" s="513">
        <v>399.01688846262368</v>
      </c>
      <c r="D13" s="513">
        <v>512.11002742655671</v>
      </c>
      <c r="E13" s="513">
        <v>807.26596331089115</v>
      </c>
      <c r="F13" s="583">
        <v>944.33042277835693</v>
      </c>
      <c r="G13" s="583">
        <v>947.65540291177547</v>
      </c>
      <c r="H13" s="583">
        <v>1089.0479903752778</v>
      </c>
      <c r="I13" s="583">
        <v>2538.6511813969955</v>
      </c>
      <c r="J13" s="621">
        <v>1482.7346229299455</v>
      </c>
      <c r="K13" s="622">
        <v>1561.8647539015265</v>
      </c>
      <c r="L13" s="622">
        <v>1713.0706306426362</v>
      </c>
      <c r="M13" s="622">
        <v>1883.0272990864667</v>
      </c>
      <c r="N13" s="622">
        <v>2075.5386566312327</v>
      </c>
      <c r="O13" s="622">
        <v>2694.3664348851617</v>
      </c>
      <c r="P13" s="622">
        <v>2764.4591335783057</v>
      </c>
      <c r="Q13" s="622">
        <v>2926.1527212357983</v>
      </c>
      <c r="R13" s="1580">
        <v>3019.973982619546</v>
      </c>
      <c r="S13" s="1580">
        <v>3255.9313560329147</v>
      </c>
      <c r="T13" s="1580">
        <v>3406.4083039840293</v>
      </c>
      <c r="U13" s="1581">
        <v>3680.2862812363815</v>
      </c>
      <c r="V13" s="1144" t="s">
        <v>1629</v>
      </c>
      <c r="Y13" s="1430"/>
      <c r="Z13" s="1145"/>
    </row>
    <row r="14" spans="1:42" s="371" customFormat="1" ht="24.95" customHeight="1" x14ac:dyDescent="0.2">
      <c r="A14" s="370"/>
      <c r="B14" s="1295" t="s">
        <v>1630</v>
      </c>
      <c r="C14" s="513">
        <v>378.03413289273698</v>
      </c>
      <c r="D14" s="513">
        <v>510.39424712494838</v>
      </c>
      <c r="E14" s="513">
        <v>802.40785812033073</v>
      </c>
      <c r="F14" s="583">
        <v>937.27510477569706</v>
      </c>
      <c r="G14" s="583">
        <v>941.39323995359462</v>
      </c>
      <c r="H14" s="583">
        <v>1082.0676016666328</v>
      </c>
      <c r="I14" s="583">
        <v>2484.0015918883532</v>
      </c>
      <c r="J14" s="621">
        <v>1468.8543246175145</v>
      </c>
      <c r="K14" s="622">
        <v>1546.1501661614634</v>
      </c>
      <c r="L14" s="622">
        <v>1701.8911791107882</v>
      </c>
      <c r="M14" s="622">
        <v>1867.6789709842346</v>
      </c>
      <c r="N14" s="622">
        <v>2041.3979690162882</v>
      </c>
      <c r="O14" s="622">
        <v>2624.772699399954</v>
      </c>
      <c r="P14" s="622">
        <v>2678.7756202184878</v>
      </c>
      <c r="Q14" s="622">
        <v>2839.9706703307611</v>
      </c>
      <c r="R14" s="1580">
        <v>2936.209043106473</v>
      </c>
      <c r="S14" s="1580">
        <v>3172.7462318596627</v>
      </c>
      <c r="T14" s="1580">
        <v>3324.3558611931285</v>
      </c>
      <c r="U14" s="1581">
        <v>3605.2163666614783</v>
      </c>
      <c r="V14" s="1144" t="s">
        <v>1610</v>
      </c>
      <c r="Y14" s="1430"/>
    </row>
    <row r="15" spans="1:42" s="371" customFormat="1" ht="24.95" customHeight="1" x14ac:dyDescent="0.2">
      <c r="B15" s="1582" t="s">
        <v>1631</v>
      </c>
      <c r="C15" s="514">
        <v>57.086602777937543</v>
      </c>
      <c r="D15" s="514">
        <v>486.5476073129434</v>
      </c>
      <c r="E15" s="514">
        <v>736.99929003931902</v>
      </c>
      <c r="F15" s="906">
        <v>895.37577087143018</v>
      </c>
      <c r="G15" s="906">
        <v>904.95471292824743</v>
      </c>
      <c r="H15" s="906">
        <v>1047.2953404370153</v>
      </c>
      <c r="I15" s="906">
        <v>2531.732718276874</v>
      </c>
      <c r="J15" s="695">
        <v>1450.7186804331955</v>
      </c>
      <c r="K15" s="696">
        <v>1569.7436927759586</v>
      </c>
      <c r="L15" s="696">
        <v>1629.2886736238738</v>
      </c>
      <c r="M15" s="696">
        <v>1809.3170655740514</v>
      </c>
      <c r="N15" s="696">
        <v>2001.0798341555223</v>
      </c>
      <c r="O15" s="696">
        <v>2722.7613620680881</v>
      </c>
      <c r="P15" s="696">
        <v>2801.157118923968</v>
      </c>
      <c r="Q15" s="696">
        <v>2931.7653586994593</v>
      </c>
      <c r="R15" s="1583">
        <v>3035.139395442955</v>
      </c>
      <c r="S15" s="1583">
        <v>3300.9694303816659</v>
      </c>
      <c r="T15" s="1583">
        <v>3458.8432577234307</v>
      </c>
      <c r="U15" s="1584">
        <v>3670.0087495203229</v>
      </c>
      <c r="V15" s="1585" t="s">
        <v>1632</v>
      </c>
      <c r="Y15" s="1430"/>
    </row>
    <row r="16" spans="1:42" s="371" customFormat="1" ht="24.95" customHeight="1" x14ac:dyDescent="0.2">
      <c r="B16" s="1582" t="s">
        <v>1633</v>
      </c>
      <c r="C16" s="514">
        <v>72.962838047206901</v>
      </c>
      <c r="D16" s="514">
        <v>474.32364267795759</v>
      </c>
      <c r="E16" s="514">
        <v>724.73919256125794</v>
      </c>
      <c r="F16" s="906">
        <v>815.20948682393248</v>
      </c>
      <c r="G16" s="906">
        <v>841.57157301774987</v>
      </c>
      <c r="H16" s="906">
        <v>985.66441397300298</v>
      </c>
      <c r="I16" s="906">
        <v>2354.9546569327945</v>
      </c>
      <c r="J16" s="695">
        <v>1507.8279842755339</v>
      </c>
      <c r="K16" s="696">
        <v>1566.6954376541876</v>
      </c>
      <c r="L16" s="696">
        <v>1607.7378885285373</v>
      </c>
      <c r="M16" s="696">
        <v>1676.9487546815781</v>
      </c>
      <c r="N16" s="696">
        <v>1869.4334176275183</v>
      </c>
      <c r="O16" s="696">
        <v>2232.309568943369</v>
      </c>
      <c r="P16" s="696">
        <v>2548.0575290639854</v>
      </c>
      <c r="Q16" s="696">
        <v>2870.7390481651614</v>
      </c>
      <c r="R16" s="1583">
        <v>2967.6903575687934</v>
      </c>
      <c r="S16" s="1583">
        <v>3062.5064862210647</v>
      </c>
      <c r="T16" s="1583">
        <v>3119.2730269333751</v>
      </c>
      <c r="U16" s="1584">
        <v>3230.2363835304341</v>
      </c>
      <c r="V16" s="1585" t="s">
        <v>1634</v>
      </c>
      <c r="Y16" s="1430"/>
    </row>
    <row r="17" spans="1:25" s="371" customFormat="1" ht="24.95" customHeight="1" x14ac:dyDescent="0.2">
      <c r="B17" s="1582" t="s">
        <v>1635</v>
      </c>
      <c r="C17" s="514">
        <v>8.0561706142358585</v>
      </c>
      <c r="D17" s="514">
        <v>554.50088080500348</v>
      </c>
      <c r="E17" s="514">
        <v>1032.0073305805038</v>
      </c>
      <c r="F17" s="906">
        <v>1196.7549021999432</v>
      </c>
      <c r="G17" s="906">
        <v>1205.280906214618</v>
      </c>
      <c r="H17" s="906">
        <v>1377.054912097595</v>
      </c>
      <c r="I17" s="906">
        <v>2883.1634962296807</v>
      </c>
      <c r="J17" s="695">
        <v>1793.9763066547964</v>
      </c>
      <c r="K17" s="696">
        <v>1814.0955025067094</v>
      </c>
      <c r="L17" s="696">
        <v>1918.8014031321036</v>
      </c>
      <c r="M17" s="696">
        <v>2095.3773878185998</v>
      </c>
      <c r="N17" s="696">
        <v>2341.8704894959828</v>
      </c>
      <c r="O17" s="696">
        <v>2991.4919646219614</v>
      </c>
      <c r="P17" s="696">
        <v>3059.7891366580152</v>
      </c>
      <c r="Q17" s="696">
        <v>3368.8523322088622</v>
      </c>
      <c r="R17" s="1583">
        <v>3513.847474037872</v>
      </c>
      <c r="S17" s="1583">
        <v>3798.5562356583223</v>
      </c>
      <c r="T17" s="1583">
        <v>3873.1739655451015</v>
      </c>
      <c r="U17" s="1584">
        <v>4028.1297564178403</v>
      </c>
      <c r="V17" s="1585" t="s">
        <v>1636</v>
      </c>
      <c r="Y17" s="1430"/>
    </row>
    <row r="18" spans="1:25" s="371" customFormat="1" ht="24.95" customHeight="1" x14ac:dyDescent="0.2">
      <c r="B18" s="1582" t="s">
        <v>1637</v>
      </c>
      <c r="C18" s="514">
        <v>48.388398004160635</v>
      </c>
      <c r="D18" s="514">
        <v>585.83020282055293</v>
      </c>
      <c r="E18" s="514">
        <v>924.50505167412246</v>
      </c>
      <c r="F18" s="906">
        <v>1073.9107150385241</v>
      </c>
      <c r="G18" s="906">
        <v>1077.8678316740197</v>
      </c>
      <c r="H18" s="906">
        <v>1212.9307875043207</v>
      </c>
      <c r="I18" s="906">
        <v>2671.7323506445978</v>
      </c>
      <c r="J18" s="695">
        <v>1508.7354697605347</v>
      </c>
      <c r="K18" s="696">
        <v>1552.9704097300701</v>
      </c>
      <c r="L18" s="696">
        <v>1695.7077058075149</v>
      </c>
      <c r="M18" s="696">
        <v>1850.6891302644854</v>
      </c>
      <c r="N18" s="696">
        <v>2065.1985770176584</v>
      </c>
      <c r="O18" s="696">
        <v>2652.6738631954322</v>
      </c>
      <c r="P18" s="696">
        <v>2679.8718742603969</v>
      </c>
      <c r="Q18" s="696">
        <v>3038.4270821166206</v>
      </c>
      <c r="R18" s="1583">
        <v>3260.1536695078516</v>
      </c>
      <c r="S18" s="1583">
        <v>3621.3354131255946</v>
      </c>
      <c r="T18" s="1583">
        <v>3841.6084034649566</v>
      </c>
      <c r="U18" s="1584">
        <v>4293.4166094840584</v>
      </c>
      <c r="V18" s="1585" t="s">
        <v>1638</v>
      </c>
      <c r="Y18" s="1430"/>
    </row>
    <row r="19" spans="1:25" s="371" customFormat="1" ht="24.95" customHeight="1" x14ac:dyDescent="0.2">
      <c r="B19" s="1582" t="s">
        <v>1639</v>
      </c>
      <c r="C19" s="514">
        <v>46.405669769295265</v>
      </c>
      <c r="D19" s="514">
        <v>500.86557471736597</v>
      </c>
      <c r="E19" s="514">
        <v>823.29514228848973</v>
      </c>
      <c r="F19" s="906">
        <v>1047.2601937015897</v>
      </c>
      <c r="G19" s="906">
        <v>1050.8454132564641</v>
      </c>
      <c r="H19" s="906">
        <v>1201.524200787266</v>
      </c>
      <c r="I19" s="906">
        <v>2819.4173262957279</v>
      </c>
      <c r="J19" s="695">
        <v>1616.3864511869438</v>
      </c>
      <c r="K19" s="696">
        <v>1651.9864548607181</v>
      </c>
      <c r="L19" s="696">
        <v>1757.2743115424462</v>
      </c>
      <c r="M19" s="696">
        <v>1960.5198501600114</v>
      </c>
      <c r="N19" s="696">
        <v>2309.6419137373882</v>
      </c>
      <c r="O19" s="696">
        <v>3173.629849675372</v>
      </c>
      <c r="P19" s="696">
        <v>3047.5948938634451</v>
      </c>
      <c r="Q19" s="696">
        <v>3191.1128997286305</v>
      </c>
      <c r="R19" s="1583">
        <v>3335.4895586582329</v>
      </c>
      <c r="S19" s="1583">
        <v>3474.4666401728041</v>
      </c>
      <c r="T19" s="1583">
        <v>3957.8386885400532</v>
      </c>
      <c r="U19" s="1584">
        <v>4357.0664034226884</v>
      </c>
      <c r="V19" s="1585" t="s">
        <v>1640</v>
      </c>
      <c r="Y19" s="1430"/>
    </row>
    <row r="20" spans="1:25" s="371" customFormat="1" ht="24.95" customHeight="1" x14ac:dyDescent="0.2">
      <c r="B20" s="1582" t="s">
        <v>1641</v>
      </c>
      <c r="C20" s="514">
        <v>32.217764461368198</v>
      </c>
      <c r="D20" s="514">
        <v>529.64761055154815</v>
      </c>
      <c r="E20" s="514">
        <v>878.13677596533137</v>
      </c>
      <c r="F20" s="906">
        <v>950.62151473193228</v>
      </c>
      <c r="G20" s="906">
        <v>990.13141042620362</v>
      </c>
      <c r="H20" s="906">
        <v>1116.925124321838</v>
      </c>
      <c r="I20" s="906">
        <v>3407.828595011551</v>
      </c>
      <c r="J20" s="695">
        <v>1475.7591380689494</v>
      </c>
      <c r="K20" s="696">
        <v>1531.6500696832875</v>
      </c>
      <c r="L20" s="696">
        <v>1820.3579282977046</v>
      </c>
      <c r="M20" s="696">
        <v>2317.5334642402609</v>
      </c>
      <c r="N20" s="696">
        <v>2892.6743336448494</v>
      </c>
      <c r="O20" s="696">
        <v>4931.0489093815559</v>
      </c>
      <c r="P20" s="696">
        <v>4695.5294137601377</v>
      </c>
      <c r="Q20" s="696">
        <v>4415.2832882279508</v>
      </c>
      <c r="R20" s="1583">
        <v>4201.1131008836619</v>
      </c>
      <c r="S20" s="1583">
        <v>4490.3583160360413</v>
      </c>
      <c r="T20" s="1583">
        <v>3903.5633211867676</v>
      </c>
      <c r="U20" s="1584">
        <v>4219.0718567274398</v>
      </c>
      <c r="V20" s="1585" t="s">
        <v>1642</v>
      </c>
      <c r="Y20" s="1430"/>
    </row>
    <row r="21" spans="1:25" s="371" customFormat="1" ht="24.95" customHeight="1" x14ac:dyDescent="0.2">
      <c r="B21" s="1582" t="s">
        <v>1643</v>
      </c>
      <c r="C21" s="514">
        <v>73.540166713736824</v>
      </c>
      <c r="D21" s="514">
        <v>515.34103910319322</v>
      </c>
      <c r="E21" s="514">
        <v>779.51444338443378</v>
      </c>
      <c r="F21" s="906">
        <v>893.85067474695745</v>
      </c>
      <c r="G21" s="906">
        <v>857.60997910438255</v>
      </c>
      <c r="H21" s="906">
        <v>1027.8057303839016</v>
      </c>
      <c r="I21" s="906">
        <v>1820.8483173148136</v>
      </c>
      <c r="J21" s="695">
        <v>1329.090918205173</v>
      </c>
      <c r="K21" s="696">
        <v>1463.3075206255896</v>
      </c>
      <c r="L21" s="696">
        <v>1812.0436276769567</v>
      </c>
      <c r="M21" s="696">
        <v>1951.039057251458</v>
      </c>
      <c r="N21" s="696">
        <v>1710.8838321474025</v>
      </c>
      <c r="O21" s="696">
        <v>1540.9851067697273</v>
      </c>
      <c r="P21" s="696">
        <v>1506.032286165522</v>
      </c>
      <c r="Q21" s="696">
        <v>1606.8184942318164</v>
      </c>
      <c r="R21" s="1583">
        <v>1710.8966274798245</v>
      </c>
      <c r="S21" s="1583">
        <v>2043.0872795135169</v>
      </c>
      <c r="T21" s="1583">
        <v>2383.4692683777039</v>
      </c>
      <c r="U21" s="1584">
        <v>2792.5257893330727</v>
      </c>
      <c r="V21" s="1585" t="s">
        <v>1644</v>
      </c>
      <c r="Y21" s="1430"/>
    </row>
    <row r="22" spans="1:25" s="371" customFormat="1" ht="24.95" customHeight="1" x14ac:dyDescent="0.2">
      <c r="B22" s="1582" t="s">
        <v>1645</v>
      </c>
      <c r="C22" s="514">
        <v>26.834210274048914</v>
      </c>
      <c r="D22" s="514">
        <v>501.48112431043268</v>
      </c>
      <c r="E22" s="514">
        <v>866.06579839621293</v>
      </c>
      <c r="F22" s="906">
        <v>1030.3252800840771</v>
      </c>
      <c r="G22" s="906">
        <v>1031.8203518800431</v>
      </c>
      <c r="H22" s="906">
        <v>1080.8639658539828</v>
      </c>
      <c r="I22" s="906">
        <v>2588.505873836833</v>
      </c>
      <c r="J22" s="695">
        <v>1447.0872806321579</v>
      </c>
      <c r="K22" s="696">
        <v>1506.8893467994324</v>
      </c>
      <c r="L22" s="696">
        <v>1684.2490144271405</v>
      </c>
      <c r="M22" s="696">
        <v>1761.198231469097</v>
      </c>
      <c r="N22" s="696">
        <v>1999.1022806296833</v>
      </c>
      <c r="O22" s="696">
        <v>2803.0116450037699</v>
      </c>
      <c r="P22" s="696">
        <v>2986.473751846489</v>
      </c>
      <c r="Q22" s="696">
        <v>3157.1304312867401</v>
      </c>
      <c r="R22" s="1583">
        <v>3216.7399734376354</v>
      </c>
      <c r="S22" s="1583">
        <v>3341.6842733689023</v>
      </c>
      <c r="T22" s="1583">
        <v>3517.5862635662766</v>
      </c>
      <c r="U22" s="1584">
        <v>3640.9179935746765</v>
      </c>
      <c r="V22" s="1585" t="s">
        <v>1646</v>
      </c>
      <c r="Y22" s="1430"/>
    </row>
    <row r="23" spans="1:25" s="371" customFormat="1" ht="24.95" customHeight="1" x14ac:dyDescent="0.2">
      <c r="B23" s="1582" t="s">
        <v>1647</v>
      </c>
      <c r="C23" s="514">
        <v>12.5423122307468</v>
      </c>
      <c r="D23" s="514">
        <v>485.26766112065974</v>
      </c>
      <c r="E23" s="514">
        <v>659.64065982837189</v>
      </c>
      <c r="F23" s="906">
        <v>758.57929663292418</v>
      </c>
      <c r="G23" s="906">
        <v>759.54251599388442</v>
      </c>
      <c r="H23" s="906">
        <v>896.00806078967344</v>
      </c>
      <c r="I23" s="906">
        <v>2087.4555384187593</v>
      </c>
      <c r="J23" s="695">
        <v>1264.4415741893547</v>
      </c>
      <c r="K23" s="696">
        <v>1336.2209538090945</v>
      </c>
      <c r="L23" s="696">
        <v>1347.2534782847188</v>
      </c>
      <c r="M23" s="696">
        <v>1402.1346127424681</v>
      </c>
      <c r="N23" s="696">
        <v>1789.6972249142809</v>
      </c>
      <c r="O23" s="696">
        <v>2137.0484271209771</v>
      </c>
      <c r="P23" s="696">
        <v>2306.0343700049712</v>
      </c>
      <c r="Q23" s="696">
        <v>2343.9297468201567</v>
      </c>
      <c r="R23" s="1583">
        <v>2539.7361797948633</v>
      </c>
      <c r="S23" s="1583">
        <v>2859.0376682756664</v>
      </c>
      <c r="T23" s="1583">
        <v>2828.8658923894113</v>
      </c>
      <c r="U23" s="1584">
        <v>2895.0663326791473</v>
      </c>
      <c r="V23" s="1585" t="s">
        <v>1648</v>
      </c>
      <c r="Y23" s="1430"/>
    </row>
    <row r="24" spans="1:25" s="371" customFormat="1" ht="24.75" customHeight="1" x14ac:dyDescent="0.2">
      <c r="A24" s="370"/>
      <c r="B24" s="1295" t="s">
        <v>1649</v>
      </c>
      <c r="C24" s="513">
        <v>20.982755569886699</v>
      </c>
      <c r="D24" s="513">
        <v>543.02224562366519</v>
      </c>
      <c r="E24" s="513">
        <v>894.79162585308188</v>
      </c>
      <c r="F24" s="583">
        <v>1071.4419937316843</v>
      </c>
      <c r="G24" s="583">
        <v>1060.4771596178539</v>
      </c>
      <c r="H24" s="583">
        <v>1214.8096037123826</v>
      </c>
      <c r="I24" s="583">
        <v>3523.2411278429686</v>
      </c>
      <c r="J24" s="621">
        <v>1732.8079042659226</v>
      </c>
      <c r="K24" s="622">
        <v>1844.9853635991037</v>
      </c>
      <c r="L24" s="622">
        <v>1914.4843225660995</v>
      </c>
      <c r="M24" s="622">
        <v>2159.5492213933512</v>
      </c>
      <c r="N24" s="622">
        <v>2690.6316169381194</v>
      </c>
      <c r="O24" s="622">
        <v>3948.1963887866427</v>
      </c>
      <c r="P24" s="622">
        <v>4308.169280145913</v>
      </c>
      <c r="Q24" s="622">
        <v>4478.8447295037768</v>
      </c>
      <c r="R24" s="1580">
        <v>4529.1182973482692</v>
      </c>
      <c r="S24" s="1580">
        <v>4754.6294741933598</v>
      </c>
      <c r="T24" s="1580">
        <v>4884.699558861209</v>
      </c>
      <c r="U24" s="1581">
        <v>5032.7773765138527</v>
      </c>
      <c r="V24" s="1144" t="s">
        <v>1650</v>
      </c>
      <c r="Y24" s="1430"/>
    </row>
    <row r="25" spans="1:25" s="371" customFormat="1" ht="25.5" customHeight="1" x14ac:dyDescent="0.2">
      <c r="B25" s="1582" t="s">
        <v>1651</v>
      </c>
      <c r="C25" s="514">
        <v>17.067989776850691</v>
      </c>
      <c r="D25" s="514">
        <v>517.20923447142616</v>
      </c>
      <c r="E25" s="514">
        <v>837.9915976350552</v>
      </c>
      <c r="F25" s="906">
        <v>1021.3920601723695</v>
      </c>
      <c r="G25" s="906">
        <v>1036.0645952312434</v>
      </c>
      <c r="H25" s="906">
        <v>1168.5224477941945</v>
      </c>
      <c r="I25" s="906">
        <v>3337.7883092288575</v>
      </c>
      <c r="J25" s="695">
        <v>1621.5461558173747</v>
      </c>
      <c r="K25" s="696">
        <v>1754.1821698370477</v>
      </c>
      <c r="L25" s="696">
        <v>1792.7337441234893</v>
      </c>
      <c r="M25" s="696">
        <v>1958.4955490167051</v>
      </c>
      <c r="N25" s="696">
        <v>2384.127447015142</v>
      </c>
      <c r="O25" s="696">
        <v>3748.7960607049345</v>
      </c>
      <c r="P25" s="696">
        <v>4185.1055837583917</v>
      </c>
      <c r="Q25" s="696">
        <v>4315.1184691985973</v>
      </c>
      <c r="R25" s="1583">
        <v>4350.3305630723053</v>
      </c>
      <c r="S25" s="1583">
        <v>4570.5467550545145</v>
      </c>
      <c r="T25" s="1583">
        <v>4667.9329396718504</v>
      </c>
      <c r="U25" s="1584">
        <v>4704.5442734759381</v>
      </c>
      <c r="V25" s="1585" t="s">
        <v>1652</v>
      </c>
      <c r="Y25" s="1430"/>
    </row>
    <row r="26" spans="1:25" s="370" customFormat="1" ht="24.95" customHeight="1" x14ac:dyDescent="0.2">
      <c r="B26" s="1582" t="s">
        <v>1653</v>
      </c>
      <c r="C26" s="514">
        <v>3.9147657930360089</v>
      </c>
      <c r="D26" s="514">
        <v>655.56440874358748</v>
      </c>
      <c r="E26" s="514">
        <v>1142.4341036418402</v>
      </c>
      <c r="F26" s="906">
        <v>1289.654729686941</v>
      </c>
      <c r="G26" s="906">
        <v>1166.9135140272535</v>
      </c>
      <c r="H26" s="906">
        <v>1416.617003127312</v>
      </c>
      <c r="I26" s="906">
        <v>4331.7969852136839</v>
      </c>
      <c r="J26" s="695">
        <v>2217.8980694176962</v>
      </c>
      <c r="K26" s="696">
        <v>2240.8782636528331</v>
      </c>
      <c r="L26" s="696">
        <v>2445.3047440280297</v>
      </c>
      <c r="M26" s="696">
        <v>3036.1232506308943</v>
      </c>
      <c r="N26" s="696">
        <v>4026.9593349624392</v>
      </c>
      <c r="O26" s="696">
        <v>4817.5620012208583</v>
      </c>
      <c r="P26" s="696">
        <v>4844.7147653394786</v>
      </c>
      <c r="Q26" s="696">
        <v>5192.6749520069707</v>
      </c>
      <c r="R26" s="1583">
        <v>5308.6150494341418</v>
      </c>
      <c r="S26" s="1583">
        <v>5557.2118340233783</v>
      </c>
      <c r="T26" s="1583">
        <v>5829.7804745236408</v>
      </c>
      <c r="U26" s="1584">
        <v>6463.8410833238468</v>
      </c>
      <c r="V26" s="1585" t="s">
        <v>1654</v>
      </c>
      <c r="Y26" s="1430"/>
    </row>
    <row r="27" spans="1:25" s="370" customFormat="1" ht="15" customHeight="1" x14ac:dyDescent="0.2">
      <c r="B27" s="511"/>
      <c r="C27" s="514"/>
      <c r="D27" s="513"/>
      <c r="E27" s="513"/>
      <c r="F27" s="583"/>
      <c r="G27" s="583"/>
      <c r="H27" s="583"/>
      <c r="I27" s="583"/>
      <c r="J27" s="695"/>
      <c r="K27" s="696"/>
      <c r="L27" s="696"/>
      <c r="M27" s="696"/>
      <c r="N27" s="696"/>
      <c r="O27" s="696"/>
      <c r="P27" s="696"/>
      <c r="Q27" s="696"/>
      <c r="R27" s="1583"/>
      <c r="S27" s="1583"/>
      <c r="T27" s="1583"/>
      <c r="U27" s="1584"/>
      <c r="V27" s="1144"/>
      <c r="Y27" s="1430"/>
    </row>
    <row r="28" spans="1:25" s="371" customFormat="1" ht="25.5" customHeight="1" x14ac:dyDescent="0.2">
      <c r="B28" s="1295" t="s">
        <v>1655</v>
      </c>
      <c r="C28" s="513">
        <v>18.716351969882183</v>
      </c>
      <c r="D28" s="513">
        <v>656.66642241786008</v>
      </c>
      <c r="E28" s="513">
        <v>906.25353675056078</v>
      </c>
      <c r="F28" s="583">
        <v>1138.2650418153073</v>
      </c>
      <c r="G28" s="583">
        <v>1161.8949862161317</v>
      </c>
      <c r="H28" s="583">
        <v>1353.3531114144973</v>
      </c>
      <c r="I28" s="583">
        <v>3730.2389202922382</v>
      </c>
      <c r="J28" s="621">
        <v>1852.5711614470133</v>
      </c>
      <c r="K28" s="622">
        <v>1915.12899534033</v>
      </c>
      <c r="L28" s="622">
        <v>2008.2597272328903</v>
      </c>
      <c r="M28" s="622">
        <v>2167.4025023888157</v>
      </c>
      <c r="N28" s="622">
        <v>2701.5850557294202</v>
      </c>
      <c r="O28" s="622">
        <v>3849.1474619026767</v>
      </c>
      <c r="P28" s="622">
        <v>4277.2436903651214</v>
      </c>
      <c r="Q28" s="622">
        <v>4633.2695507548287</v>
      </c>
      <c r="R28" s="1580">
        <v>4938.3087630837281</v>
      </c>
      <c r="S28" s="1580">
        <v>5225.2687853789821</v>
      </c>
      <c r="T28" s="1580">
        <v>5491.9823112031863</v>
      </c>
      <c r="U28" s="1581">
        <v>5702.6990386798661</v>
      </c>
      <c r="V28" s="1144" t="s">
        <v>1656</v>
      </c>
      <c r="Y28" s="1430"/>
    </row>
    <row r="29" spans="1:25" s="370" customFormat="1" ht="24.95" customHeight="1" x14ac:dyDescent="0.2">
      <c r="B29" s="511" t="s">
        <v>1657</v>
      </c>
      <c r="C29" s="514">
        <v>0.63159649664168371</v>
      </c>
      <c r="D29" s="514">
        <v>741.8395167203347</v>
      </c>
      <c r="E29" s="514">
        <v>1175.5121127545863</v>
      </c>
      <c r="F29" s="906">
        <v>1542.8268825892194</v>
      </c>
      <c r="G29" s="906">
        <v>1293.7368950713089</v>
      </c>
      <c r="H29" s="906">
        <v>1812.3145653135653</v>
      </c>
      <c r="I29" s="906">
        <v>4791.9564007317276</v>
      </c>
      <c r="J29" s="695">
        <v>2741.8698271417138</v>
      </c>
      <c r="K29" s="696">
        <v>2741.8698271417138</v>
      </c>
      <c r="L29" s="696">
        <v>2748.2816244367373</v>
      </c>
      <c r="M29" s="696">
        <v>2985.3265659766462</v>
      </c>
      <c r="N29" s="696">
        <v>3527.7201638951383</v>
      </c>
      <c r="O29" s="696">
        <v>5319.4593399183386</v>
      </c>
      <c r="P29" s="696">
        <v>5422.2894856794128</v>
      </c>
      <c r="Q29" s="696">
        <v>5822.6878736500348</v>
      </c>
      <c r="R29" s="1583">
        <v>5844.5627527193501</v>
      </c>
      <c r="S29" s="1583">
        <v>6671.4924346836196</v>
      </c>
      <c r="T29" s="1583">
        <v>6760.9930672782393</v>
      </c>
      <c r="U29" s="1584">
        <v>6916.923846259785</v>
      </c>
      <c r="V29" s="1146" t="s">
        <v>1658</v>
      </c>
      <c r="Y29" s="1430"/>
    </row>
    <row r="30" spans="1:25" s="371" customFormat="1" ht="25.5" customHeight="1" x14ac:dyDescent="0.2">
      <c r="B30" s="511" t="s">
        <v>1659</v>
      </c>
      <c r="C30" s="514">
        <v>18.084755473240499</v>
      </c>
      <c r="D30" s="514">
        <v>653.69181609547024</v>
      </c>
      <c r="E30" s="514">
        <v>896.84988329522332</v>
      </c>
      <c r="F30" s="906">
        <v>1124.1360235000859</v>
      </c>
      <c r="G30" s="906">
        <v>1157.2905066108253</v>
      </c>
      <c r="H30" s="906">
        <v>1337.3242274848722</v>
      </c>
      <c r="I30" s="906">
        <v>3693.1592350257688</v>
      </c>
      <c r="J30" s="695">
        <v>1821.5130737359577</v>
      </c>
      <c r="K30" s="696">
        <v>1886.2556929742009</v>
      </c>
      <c r="L30" s="696">
        <v>1982.4150184999648</v>
      </c>
      <c r="M30" s="696">
        <v>2138.8371190279295</v>
      </c>
      <c r="N30" s="696">
        <v>2672.7329078061471</v>
      </c>
      <c r="O30" s="696">
        <v>3797.7979243045916</v>
      </c>
      <c r="P30" s="696">
        <v>4237.2538263116703</v>
      </c>
      <c r="Q30" s="696">
        <v>4591.7300095155997</v>
      </c>
      <c r="R30" s="1583">
        <v>4906.6585234236818</v>
      </c>
      <c r="S30" s="1583">
        <v>5174.7605110695649</v>
      </c>
      <c r="T30" s="1583">
        <v>5447.6630640381591</v>
      </c>
      <c r="U30" s="1584">
        <v>5660.2931496017618</v>
      </c>
      <c r="V30" s="1146" t="s">
        <v>1493</v>
      </c>
      <c r="Y30" s="1430"/>
    </row>
    <row r="31" spans="1:25" s="371" customFormat="1" ht="15" customHeight="1" x14ac:dyDescent="0.2">
      <c r="B31" s="511"/>
      <c r="C31" s="514"/>
      <c r="D31" s="513"/>
      <c r="E31" s="513"/>
      <c r="F31" s="583"/>
      <c r="G31" s="583"/>
      <c r="H31" s="583"/>
      <c r="I31" s="583"/>
      <c r="J31" s="695"/>
      <c r="K31" s="696"/>
      <c r="L31" s="696"/>
      <c r="M31" s="696"/>
      <c r="N31" s="696"/>
      <c r="O31" s="696"/>
      <c r="P31" s="696"/>
      <c r="Q31" s="696"/>
      <c r="R31" s="1583"/>
      <c r="S31" s="1583"/>
      <c r="T31" s="1583"/>
      <c r="U31" s="1584"/>
      <c r="V31" s="1146"/>
      <c r="Y31" s="1430"/>
    </row>
    <row r="32" spans="1:25" s="370" customFormat="1" ht="24.95" customHeight="1" x14ac:dyDescent="0.2">
      <c r="B32" s="1295" t="s">
        <v>1660</v>
      </c>
      <c r="C32" s="513">
        <v>55.859606166734309</v>
      </c>
      <c r="D32" s="513">
        <v>508.83999413194562</v>
      </c>
      <c r="E32" s="513">
        <v>747.37800628804507</v>
      </c>
      <c r="F32" s="583">
        <v>932.36512198847004</v>
      </c>
      <c r="G32" s="583">
        <v>916.82797833529628</v>
      </c>
      <c r="H32" s="583">
        <v>1014.0817926490472</v>
      </c>
      <c r="I32" s="583">
        <v>1673.511665748005</v>
      </c>
      <c r="J32" s="621">
        <v>1160.8862397617077</v>
      </c>
      <c r="K32" s="622">
        <v>1160.8862397617077</v>
      </c>
      <c r="L32" s="622">
        <v>1284.7156234904201</v>
      </c>
      <c r="M32" s="622">
        <v>1284.7156234904201</v>
      </c>
      <c r="N32" s="622">
        <v>1284.7156234904201</v>
      </c>
      <c r="O32" s="622">
        <v>1694.2243934884318</v>
      </c>
      <c r="P32" s="622">
        <v>1694.2243934884318</v>
      </c>
      <c r="Q32" s="622">
        <v>1694.2243934884318</v>
      </c>
      <c r="R32" s="1580">
        <v>2095.5055235402983</v>
      </c>
      <c r="S32" s="1580">
        <v>2095.5055235402983</v>
      </c>
      <c r="T32" s="1580">
        <v>2095.5055235402983</v>
      </c>
      <c r="U32" s="1581">
        <v>2537.0308878951942</v>
      </c>
      <c r="V32" s="1144" t="s">
        <v>1661</v>
      </c>
      <c r="Y32" s="1430"/>
    </row>
    <row r="33" spans="2:25" s="371" customFormat="1" ht="25.5" customHeight="1" x14ac:dyDescent="0.2">
      <c r="B33" s="511" t="s">
        <v>1662</v>
      </c>
      <c r="C33" s="514">
        <v>44.304256426915657</v>
      </c>
      <c r="D33" s="514">
        <v>479.56623887187084</v>
      </c>
      <c r="E33" s="514">
        <v>710.9348033115358</v>
      </c>
      <c r="F33" s="906">
        <v>889.31027885515584</v>
      </c>
      <c r="G33" s="906">
        <v>882.24227919358498</v>
      </c>
      <c r="H33" s="906">
        <v>959.89732830009268</v>
      </c>
      <c r="I33" s="906">
        <v>1551.6663579722328</v>
      </c>
      <c r="J33" s="695">
        <v>1105.0326082802449</v>
      </c>
      <c r="K33" s="696">
        <v>1105.0326082802449</v>
      </c>
      <c r="L33" s="696">
        <v>1232.5297091318134</v>
      </c>
      <c r="M33" s="696">
        <v>1232.5297091318134</v>
      </c>
      <c r="N33" s="696">
        <v>1232.5297091318134</v>
      </c>
      <c r="O33" s="696">
        <v>1612.7439413236527</v>
      </c>
      <c r="P33" s="696">
        <v>1612.7439413236527</v>
      </c>
      <c r="Q33" s="696">
        <v>1612.7439413236527</v>
      </c>
      <c r="R33" s="1583">
        <v>1869.1777086479181</v>
      </c>
      <c r="S33" s="1583">
        <v>1869.1777086479181</v>
      </c>
      <c r="T33" s="1583">
        <v>1869.1777086479181</v>
      </c>
      <c r="U33" s="1584">
        <v>2266.5770017961513</v>
      </c>
      <c r="V33" s="1146" t="s">
        <v>1663</v>
      </c>
      <c r="Y33" s="1430"/>
    </row>
    <row r="34" spans="2:25" s="370" customFormat="1" ht="24.95" customHeight="1" x14ac:dyDescent="0.2">
      <c r="B34" s="511" t="s">
        <v>1664</v>
      </c>
      <c r="C34" s="514">
        <v>11.555349739818656</v>
      </c>
      <c r="D34" s="514">
        <v>621.07822047934383</v>
      </c>
      <c r="E34" s="514">
        <v>887.10454386965318</v>
      </c>
      <c r="F34" s="906">
        <v>1097.4412861504127</v>
      </c>
      <c r="G34" s="906">
        <v>1049.4326781479197</v>
      </c>
      <c r="H34" s="906">
        <v>1221.8299315564218</v>
      </c>
      <c r="I34" s="906">
        <v>2140.6776002858714</v>
      </c>
      <c r="J34" s="695">
        <v>1375.0341164808424</v>
      </c>
      <c r="K34" s="696">
        <v>1375.0341164808424</v>
      </c>
      <c r="L34" s="696">
        <v>1484.8011409066198</v>
      </c>
      <c r="M34" s="696">
        <v>1484.8011409066198</v>
      </c>
      <c r="N34" s="696">
        <v>1484.8011409066198</v>
      </c>
      <c r="O34" s="696">
        <v>2006.6278194141678</v>
      </c>
      <c r="P34" s="696">
        <v>2006.6278194141678</v>
      </c>
      <c r="Q34" s="696">
        <v>2006.6278194141678</v>
      </c>
      <c r="R34" s="1583">
        <v>2963.2668439079926</v>
      </c>
      <c r="S34" s="1583">
        <v>2963.2668439079926</v>
      </c>
      <c r="T34" s="1583">
        <v>2963.2668439079926</v>
      </c>
      <c r="U34" s="1584">
        <v>3573.9755577824303</v>
      </c>
      <c r="V34" s="1146" t="s">
        <v>1665</v>
      </c>
      <c r="Y34" s="1430"/>
    </row>
    <row r="35" spans="2:25" s="370" customFormat="1" ht="15" customHeight="1" x14ac:dyDescent="0.2">
      <c r="B35" s="511"/>
      <c r="C35" s="514"/>
      <c r="D35" s="513"/>
      <c r="E35" s="513"/>
      <c r="F35" s="583"/>
      <c r="G35" s="583"/>
      <c r="H35" s="583"/>
      <c r="I35" s="583"/>
      <c r="J35" s="621"/>
      <c r="K35" s="622"/>
      <c r="L35" s="622"/>
      <c r="M35" s="622"/>
      <c r="N35" s="622"/>
      <c r="O35" s="622"/>
      <c r="P35" s="622"/>
      <c r="Q35" s="622"/>
      <c r="R35" s="1580"/>
      <c r="S35" s="1580"/>
      <c r="T35" s="1580"/>
      <c r="U35" s="1581"/>
      <c r="V35" s="1144"/>
      <c r="Y35" s="1430"/>
    </row>
    <row r="36" spans="2:25" s="371" customFormat="1" ht="25.5" customHeight="1" x14ac:dyDescent="0.2">
      <c r="B36" s="1295" t="s">
        <v>1666</v>
      </c>
      <c r="C36" s="513">
        <v>255.4143246804702</v>
      </c>
      <c r="D36" s="513">
        <v>355.98359170930195</v>
      </c>
      <c r="E36" s="513">
        <v>421.10154948503185</v>
      </c>
      <c r="F36" s="583">
        <v>472.69124195673339</v>
      </c>
      <c r="G36" s="583">
        <v>464.82923391153844</v>
      </c>
      <c r="H36" s="583">
        <v>490.76080597594023</v>
      </c>
      <c r="I36" s="583">
        <v>614.87404015402728</v>
      </c>
      <c r="J36" s="621">
        <v>523.83645000208594</v>
      </c>
      <c r="K36" s="622">
        <v>523.83645000208594</v>
      </c>
      <c r="L36" s="622">
        <v>561.14543423900022</v>
      </c>
      <c r="M36" s="622">
        <v>561.14543423900022</v>
      </c>
      <c r="N36" s="622">
        <v>561.14543423900022</v>
      </c>
      <c r="O36" s="622">
        <v>612.90040587029978</v>
      </c>
      <c r="P36" s="622">
        <v>612.90040587029978</v>
      </c>
      <c r="Q36" s="622">
        <v>612.90040587029978</v>
      </c>
      <c r="R36" s="1580">
        <v>680.14660288965172</v>
      </c>
      <c r="S36" s="1580">
        <v>680.14660288965172</v>
      </c>
      <c r="T36" s="1580">
        <v>680.14660288965172</v>
      </c>
      <c r="U36" s="1581">
        <v>768.23825284730026</v>
      </c>
      <c r="V36" s="1144" t="s">
        <v>1667</v>
      </c>
      <c r="Y36" s="1430"/>
    </row>
    <row r="37" spans="2:25" s="370" customFormat="1" ht="24.95" customHeight="1" x14ac:dyDescent="0.2">
      <c r="B37" s="511" t="s">
        <v>1668</v>
      </c>
      <c r="C37" s="514">
        <v>171.55551381869731</v>
      </c>
      <c r="D37" s="514">
        <v>240.89119826077652</v>
      </c>
      <c r="E37" s="514">
        <v>276.0437212994629</v>
      </c>
      <c r="F37" s="906">
        <v>302.93645857411144</v>
      </c>
      <c r="G37" s="906">
        <v>312.79192168534536</v>
      </c>
      <c r="H37" s="906">
        <v>318.12433379003591</v>
      </c>
      <c r="I37" s="906">
        <v>344.14651509013135</v>
      </c>
      <c r="J37" s="695">
        <v>329.17794556390754</v>
      </c>
      <c r="K37" s="696">
        <v>329.17794556390754</v>
      </c>
      <c r="L37" s="696">
        <v>332.10741767121704</v>
      </c>
      <c r="M37" s="696">
        <v>332.10741767121704</v>
      </c>
      <c r="N37" s="696">
        <v>332.10741767121704</v>
      </c>
      <c r="O37" s="696">
        <v>343.99770924822911</v>
      </c>
      <c r="P37" s="696">
        <v>343.99770924822911</v>
      </c>
      <c r="Q37" s="696">
        <v>343.99770924822911</v>
      </c>
      <c r="R37" s="1583">
        <v>356.78366490028588</v>
      </c>
      <c r="S37" s="1583">
        <v>356.78366490028588</v>
      </c>
      <c r="T37" s="1583">
        <v>356.78366490028588</v>
      </c>
      <c r="U37" s="1584">
        <v>372.73591449456558</v>
      </c>
      <c r="V37" s="1146" t="s">
        <v>1669</v>
      </c>
      <c r="Y37" s="1430"/>
    </row>
    <row r="38" spans="2:25" s="371" customFormat="1" ht="24.95" customHeight="1" x14ac:dyDescent="0.2">
      <c r="B38" s="511" t="s">
        <v>1670</v>
      </c>
      <c r="C38" s="514">
        <v>12.542141964401658</v>
      </c>
      <c r="D38" s="514">
        <v>724.89875494616626</v>
      </c>
      <c r="E38" s="514">
        <v>1287.8636588941192</v>
      </c>
      <c r="F38" s="906">
        <v>1691.7170209892213</v>
      </c>
      <c r="G38" s="906">
        <v>1576.2701611921075</v>
      </c>
      <c r="H38" s="906">
        <v>1653.3206852674318</v>
      </c>
      <c r="I38" s="906">
        <v>2891.0919252310182</v>
      </c>
      <c r="J38" s="695">
        <v>2005.7653988022632</v>
      </c>
      <c r="K38" s="696">
        <v>2005.7653988022632</v>
      </c>
      <c r="L38" s="696">
        <v>2169.356484458749</v>
      </c>
      <c r="M38" s="696">
        <v>2169.356484458749</v>
      </c>
      <c r="N38" s="696">
        <v>2169.356484458749</v>
      </c>
      <c r="O38" s="696">
        <v>2988.9556018494122</v>
      </c>
      <c r="P38" s="696">
        <v>2988.9556018494122</v>
      </c>
      <c r="Q38" s="696">
        <v>2988.9556018494122</v>
      </c>
      <c r="R38" s="1583">
        <v>3701.654814584665</v>
      </c>
      <c r="S38" s="1583">
        <v>3701.654814584665</v>
      </c>
      <c r="T38" s="1583">
        <v>3701.654814584665</v>
      </c>
      <c r="U38" s="1584">
        <v>4101.6716024892166</v>
      </c>
      <c r="V38" s="1146" t="s">
        <v>1671</v>
      </c>
      <c r="Y38" s="1430"/>
    </row>
    <row r="39" spans="2:25" s="371" customFormat="1" ht="24.95" customHeight="1" x14ac:dyDescent="0.2">
      <c r="B39" s="511" t="s">
        <v>1672</v>
      </c>
      <c r="C39" s="514">
        <v>10.676959497698396</v>
      </c>
      <c r="D39" s="514">
        <v>107.92979383005297</v>
      </c>
      <c r="E39" s="514">
        <v>107.92979383005297</v>
      </c>
      <c r="F39" s="906">
        <v>107.92979383005297</v>
      </c>
      <c r="G39" s="906">
        <v>107.92979383005297</v>
      </c>
      <c r="H39" s="906">
        <v>107.92979383005297</v>
      </c>
      <c r="I39" s="906">
        <v>107.92979383005297</v>
      </c>
      <c r="J39" s="695">
        <v>107.92979383005297</v>
      </c>
      <c r="K39" s="696">
        <v>107.92979383005297</v>
      </c>
      <c r="L39" s="696">
        <v>107.92979383005297</v>
      </c>
      <c r="M39" s="696">
        <v>107.92979383005297</v>
      </c>
      <c r="N39" s="696">
        <v>107.92979383005297</v>
      </c>
      <c r="O39" s="696">
        <v>107.92979383005297</v>
      </c>
      <c r="P39" s="696">
        <v>107.92979383005297</v>
      </c>
      <c r="Q39" s="696">
        <v>107.92979383005297</v>
      </c>
      <c r="R39" s="1583">
        <v>107.92979383005297</v>
      </c>
      <c r="S39" s="1583">
        <v>107.92979383005297</v>
      </c>
      <c r="T39" s="1583">
        <v>107.92979383005297</v>
      </c>
      <c r="U39" s="1584">
        <v>107.92979383005297</v>
      </c>
      <c r="V39" s="1146" t="s">
        <v>1673</v>
      </c>
      <c r="Y39" s="1430"/>
    </row>
    <row r="40" spans="2:25" s="371" customFormat="1" ht="24.95" customHeight="1" x14ac:dyDescent="0.2">
      <c r="B40" s="511" t="s">
        <v>1674</v>
      </c>
      <c r="C40" s="514">
        <v>60.639709399672853</v>
      </c>
      <c r="D40" s="514">
        <v>648.96337135598924</v>
      </c>
      <c r="E40" s="514">
        <v>707.35191488126713</v>
      </c>
      <c r="F40" s="906">
        <v>765.03627610959541</v>
      </c>
      <c r="G40" s="906">
        <v>727.91740415541597</v>
      </c>
      <c r="H40" s="906">
        <v>806.11882866389578</v>
      </c>
      <c r="I40" s="906">
        <v>999.25541709336437</v>
      </c>
      <c r="J40" s="695">
        <v>841.26532959922872</v>
      </c>
      <c r="K40" s="696">
        <v>841.26532959922872</v>
      </c>
      <c r="L40" s="696">
        <v>956.28730726758067</v>
      </c>
      <c r="M40" s="696">
        <v>956.28730726758067</v>
      </c>
      <c r="N40" s="696">
        <v>956.28730726758067</v>
      </c>
      <c r="O40" s="696">
        <v>971.12226561106036</v>
      </c>
      <c r="P40" s="696">
        <v>971.12226561106036</v>
      </c>
      <c r="Q40" s="696">
        <v>971.12226561106036</v>
      </c>
      <c r="R40" s="1583">
        <v>1070.7824744620236</v>
      </c>
      <c r="S40" s="1583">
        <v>1070.7824744620236</v>
      </c>
      <c r="T40" s="1583">
        <v>1070.7824744620236</v>
      </c>
      <c r="U40" s="1584">
        <v>1313.9582038999213</v>
      </c>
      <c r="V40" s="1146" t="s">
        <v>1675</v>
      </c>
      <c r="Y40" s="1430"/>
    </row>
    <row r="41" spans="2:25" s="371" customFormat="1" ht="15" customHeight="1" x14ac:dyDescent="0.2">
      <c r="B41" s="511"/>
      <c r="C41" s="514"/>
      <c r="D41" s="513"/>
      <c r="E41" s="513"/>
      <c r="F41" s="583"/>
      <c r="G41" s="583"/>
      <c r="H41" s="583"/>
      <c r="I41" s="583"/>
      <c r="J41" s="695"/>
      <c r="K41" s="696"/>
      <c r="L41" s="696"/>
      <c r="M41" s="696"/>
      <c r="N41" s="696"/>
      <c r="O41" s="696"/>
      <c r="P41" s="696"/>
      <c r="Q41" s="696"/>
      <c r="R41" s="1583"/>
      <c r="S41" s="1583"/>
      <c r="T41" s="1583"/>
      <c r="U41" s="1584"/>
      <c r="V41" s="1146"/>
      <c r="Y41" s="1430"/>
    </row>
    <row r="42" spans="2:25" s="371" customFormat="1" ht="25.5" customHeight="1" x14ac:dyDescent="0.2">
      <c r="B42" s="1295" t="s">
        <v>1676</v>
      </c>
      <c r="C42" s="513">
        <v>40.478362393954257</v>
      </c>
      <c r="D42" s="513">
        <v>489.89481570919094</v>
      </c>
      <c r="E42" s="513">
        <v>820.30241334115397</v>
      </c>
      <c r="F42" s="583">
        <v>988.67005930647895</v>
      </c>
      <c r="G42" s="583">
        <v>982.23470389623117</v>
      </c>
      <c r="H42" s="583">
        <v>1130.681223442886</v>
      </c>
      <c r="I42" s="583">
        <v>2609.1482432846337</v>
      </c>
      <c r="J42" s="621">
        <v>1419.1296400832118</v>
      </c>
      <c r="K42" s="622">
        <v>1419.1296400832118</v>
      </c>
      <c r="L42" s="622">
        <v>1894.0689157085417</v>
      </c>
      <c r="M42" s="622">
        <v>1894.0689157085417</v>
      </c>
      <c r="N42" s="622">
        <v>1894.0689157085417</v>
      </c>
      <c r="O42" s="622">
        <v>2823.0628051499903</v>
      </c>
      <c r="P42" s="622">
        <v>2823.0628051499903</v>
      </c>
      <c r="Q42" s="622">
        <v>2823.0628051499903</v>
      </c>
      <c r="R42" s="1580">
        <v>3379.6342144419923</v>
      </c>
      <c r="S42" s="1580">
        <v>3379.6342144419923</v>
      </c>
      <c r="T42" s="1580">
        <v>3379.6342144419923</v>
      </c>
      <c r="U42" s="1581">
        <v>4181.2218333476085</v>
      </c>
      <c r="V42" s="1144" t="s">
        <v>1677</v>
      </c>
      <c r="Y42" s="1430"/>
    </row>
    <row r="43" spans="2:25" s="370" customFormat="1" ht="24.95" customHeight="1" x14ac:dyDescent="0.2">
      <c r="B43" s="511" t="s">
        <v>1678</v>
      </c>
      <c r="C43" s="514">
        <v>9.8990053546474428</v>
      </c>
      <c r="D43" s="514">
        <v>400.12119978509213</v>
      </c>
      <c r="E43" s="514">
        <v>737.274921538944</v>
      </c>
      <c r="F43" s="906">
        <v>871.32758931807246</v>
      </c>
      <c r="G43" s="906">
        <v>837.84680755659485</v>
      </c>
      <c r="H43" s="906">
        <v>965.00263890577855</v>
      </c>
      <c r="I43" s="906">
        <v>1815.2486393002825</v>
      </c>
      <c r="J43" s="695">
        <v>1094.9946488549015</v>
      </c>
      <c r="K43" s="696">
        <v>1094.9946488549015</v>
      </c>
      <c r="L43" s="696">
        <v>1419.2984877806898</v>
      </c>
      <c r="M43" s="696">
        <v>1419.2984877806898</v>
      </c>
      <c r="N43" s="696">
        <v>1419.2984877806898</v>
      </c>
      <c r="O43" s="696">
        <v>1726.0226391930889</v>
      </c>
      <c r="P43" s="696">
        <v>1726.0226391930889</v>
      </c>
      <c r="Q43" s="696">
        <v>1726.0226391930889</v>
      </c>
      <c r="R43" s="1583">
        <v>2482.1555837398014</v>
      </c>
      <c r="S43" s="1583">
        <v>2482.1555837398014</v>
      </c>
      <c r="T43" s="1583">
        <v>2482.1555837398014</v>
      </c>
      <c r="U43" s="1584">
        <v>2710.5642417528479</v>
      </c>
      <c r="V43" s="1146" t="s">
        <v>1679</v>
      </c>
      <c r="Y43" s="1430"/>
    </row>
    <row r="44" spans="2:25" s="371" customFormat="1" ht="25.5" customHeight="1" x14ac:dyDescent="0.2">
      <c r="B44" s="511" t="s">
        <v>1680</v>
      </c>
      <c r="C44" s="514">
        <v>2.8408866362357719</v>
      </c>
      <c r="D44" s="514">
        <v>569.02683911751308</v>
      </c>
      <c r="E44" s="514">
        <v>1023.8973675053649</v>
      </c>
      <c r="F44" s="906">
        <v>1346.7827647903421</v>
      </c>
      <c r="G44" s="906">
        <v>1253.0830513463738</v>
      </c>
      <c r="H44" s="906">
        <v>1333.7229098177265</v>
      </c>
      <c r="I44" s="906">
        <v>2453.3256623343791</v>
      </c>
      <c r="J44" s="695">
        <v>1434.6894453530074</v>
      </c>
      <c r="K44" s="696">
        <v>1434.6894453530074</v>
      </c>
      <c r="L44" s="696">
        <v>1906.2409659010293</v>
      </c>
      <c r="M44" s="696">
        <v>1906.2409659010293</v>
      </c>
      <c r="N44" s="696">
        <v>1906.2409659010293</v>
      </c>
      <c r="O44" s="696">
        <v>2479.0221762107867</v>
      </c>
      <c r="P44" s="696">
        <v>2479.0221762107867</v>
      </c>
      <c r="Q44" s="696">
        <v>2479.0221762107867</v>
      </c>
      <c r="R44" s="1583">
        <v>3266.7917418396405</v>
      </c>
      <c r="S44" s="1583">
        <v>3266.7917418396405</v>
      </c>
      <c r="T44" s="1583">
        <v>3266.7917418396405</v>
      </c>
      <c r="U44" s="1584">
        <v>3614.3644054521646</v>
      </c>
      <c r="V44" s="1146" t="s">
        <v>1681</v>
      </c>
      <c r="Y44" s="1430"/>
    </row>
    <row r="45" spans="2:25" s="370" customFormat="1" ht="24.95" customHeight="1" x14ac:dyDescent="0.2">
      <c r="B45" s="511" t="s">
        <v>1682</v>
      </c>
      <c r="C45" s="514">
        <v>7.3542355209909207</v>
      </c>
      <c r="D45" s="514">
        <v>478.15199150888202</v>
      </c>
      <c r="E45" s="514">
        <v>659.41025394486405</v>
      </c>
      <c r="F45" s="906">
        <v>937.53499502541626</v>
      </c>
      <c r="G45" s="906">
        <v>937.37719969436057</v>
      </c>
      <c r="H45" s="906">
        <v>1025.8488567100555</v>
      </c>
      <c r="I45" s="906">
        <v>2076.6711913024051</v>
      </c>
      <c r="J45" s="695">
        <v>1262.953286757948</v>
      </c>
      <c r="K45" s="696">
        <v>1262.953286757948</v>
      </c>
      <c r="L45" s="696">
        <v>1549.8706937562799</v>
      </c>
      <c r="M45" s="696">
        <v>1549.8706937562799</v>
      </c>
      <c r="N45" s="696">
        <v>1549.8706937562799</v>
      </c>
      <c r="O45" s="696">
        <v>2216.1327530762269</v>
      </c>
      <c r="P45" s="696">
        <v>2216.1327530762269</v>
      </c>
      <c r="Q45" s="696">
        <v>2216.1327530762269</v>
      </c>
      <c r="R45" s="1583">
        <v>2538.0796124133267</v>
      </c>
      <c r="S45" s="1583">
        <v>2538.0796124133267</v>
      </c>
      <c r="T45" s="1583">
        <v>2538.0796124133267</v>
      </c>
      <c r="U45" s="1584">
        <v>3481.8985443754641</v>
      </c>
      <c r="V45" s="1146" t="s">
        <v>1683</v>
      </c>
      <c r="Y45" s="1430"/>
    </row>
    <row r="46" spans="2:25" s="371" customFormat="1" ht="25.5" customHeight="1" x14ac:dyDescent="0.2">
      <c r="B46" s="511" t="s">
        <v>1684</v>
      </c>
      <c r="C46" s="514">
        <v>1.9334854367192855</v>
      </c>
      <c r="D46" s="514">
        <v>476.15913475913891</v>
      </c>
      <c r="E46" s="514">
        <v>983.01336892075744</v>
      </c>
      <c r="F46" s="906">
        <v>1171.1881726175054</v>
      </c>
      <c r="G46" s="906">
        <v>1101.3743515322537</v>
      </c>
      <c r="H46" s="906">
        <v>1217.1387453616251</v>
      </c>
      <c r="I46" s="906">
        <v>2397.7538639866007</v>
      </c>
      <c r="J46" s="695">
        <v>1562.5305737185718</v>
      </c>
      <c r="K46" s="696">
        <v>1562.5305737185718</v>
      </c>
      <c r="L46" s="696">
        <v>1728.4908646783745</v>
      </c>
      <c r="M46" s="696">
        <v>1728.4908646783745</v>
      </c>
      <c r="N46" s="696">
        <v>1728.4908646783745</v>
      </c>
      <c r="O46" s="696">
        <v>2445.9763864133533</v>
      </c>
      <c r="P46" s="696">
        <v>2445.9763864133533</v>
      </c>
      <c r="Q46" s="696">
        <v>2445.9763864133533</v>
      </c>
      <c r="R46" s="1583">
        <v>3217.6503910776937</v>
      </c>
      <c r="S46" s="1583">
        <v>3217.6503910776937</v>
      </c>
      <c r="T46" s="1583">
        <v>3217.6503910776937</v>
      </c>
      <c r="U46" s="1584">
        <v>3471.6322938937992</v>
      </c>
      <c r="V46" s="1146" t="s">
        <v>1685</v>
      </c>
      <c r="Y46" s="1430"/>
    </row>
    <row r="47" spans="2:25" s="370" customFormat="1" ht="24.95" customHeight="1" x14ac:dyDescent="0.2">
      <c r="B47" s="511" t="s">
        <v>1686</v>
      </c>
      <c r="C47" s="514">
        <v>18.450749445360838</v>
      </c>
      <c r="D47" s="514">
        <v>531.99509099454201</v>
      </c>
      <c r="E47" s="514">
        <v>880.57849997978622</v>
      </c>
      <c r="F47" s="906">
        <v>997.74174130198514</v>
      </c>
      <c r="G47" s="906">
        <v>1023.3921098697823</v>
      </c>
      <c r="H47" s="906">
        <v>1221.0316096236922</v>
      </c>
      <c r="I47" s="906">
        <v>3293.4662629784725</v>
      </c>
      <c r="J47" s="695">
        <v>1637.8581232412025</v>
      </c>
      <c r="K47" s="696">
        <v>1637.8581232412025</v>
      </c>
      <c r="L47" s="696">
        <v>2301.4579573444194</v>
      </c>
      <c r="M47" s="696">
        <v>2301.4579573444194</v>
      </c>
      <c r="N47" s="696">
        <v>2301.4579573444194</v>
      </c>
      <c r="O47" s="696">
        <v>3746.0380262545209</v>
      </c>
      <c r="P47" s="696">
        <v>3746.0380262545209</v>
      </c>
      <c r="Q47" s="696">
        <v>3746.0380262545209</v>
      </c>
      <c r="R47" s="1583">
        <v>4230.9222664793469</v>
      </c>
      <c r="S47" s="1583">
        <v>4230.9222664793469</v>
      </c>
      <c r="T47" s="1583">
        <v>4230.9222664793469</v>
      </c>
      <c r="U47" s="1584">
        <v>5410.6241590244035</v>
      </c>
      <c r="V47" s="1146" t="s">
        <v>1687</v>
      </c>
      <c r="Y47" s="1430"/>
    </row>
    <row r="48" spans="2:25" s="370" customFormat="1" ht="15" customHeight="1" x14ac:dyDescent="0.2">
      <c r="B48" s="511"/>
      <c r="C48" s="514"/>
      <c r="D48" s="513"/>
      <c r="E48" s="513"/>
      <c r="F48" s="583"/>
      <c r="G48" s="583"/>
      <c r="H48" s="583"/>
      <c r="I48" s="583"/>
      <c r="J48" s="695"/>
      <c r="K48" s="696"/>
      <c r="L48" s="696"/>
      <c r="M48" s="696"/>
      <c r="N48" s="696"/>
      <c r="O48" s="696"/>
      <c r="P48" s="696"/>
      <c r="Q48" s="696"/>
      <c r="R48" s="1583"/>
      <c r="S48" s="1583"/>
      <c r="T48" s="1583"/>
      <c r="U48" s="1584"/>
      <c r="V48" s="1144"/>
      <c r="Y48" s="1430"/>
    </row>
    <row r="49" spans="1:25" s="371" customFormat="1" ht="24.95" customHeight="1" x14ac:dyDescent="0.2">
      <c r="A49" s="370"/>
      <c r="B49" s="1295" t="s">
        <v>1688</v>
      </c>
      <c r="C49" s="513">
        <v>38.208824722207474</v>
      </c>
      <c r="D49" s="513">
        <v>381.77844443740554</v>
      </c>
      <c r="E49" s="513">
        <v>518.33979734296565</v>
      </c>
      <c r="F49" s="583">
        <v>651.60975670453547</v>
      </c>
      <c r="G49" s="583">
        <v>710.94416778173434</v>
      </c>
      <c r="H49" s="583">
        <v>839.03802228603763</v>
      </c>
      <c r="I49" s="583">
        <v>1625.8328129226766</v>
      </c>
      <c r="J49" s="621">
        <v>1011.5151669306047</v>
      </c>
      <c r="K49" s="622">
        <v>1011.5151669306047</v>
      </c>
      <c r="L49" s="622">
        <v>1286.2471756504808</v>
      </c>
      <c r="M49" s="622">
        <v>1286.2471756504808</v>
      </c>
      <c r="N49" s="622">
        <v>1286.2471756504808</v>
      </c>
      <c r="O49" s="622">
        <v>1751.1967466312085</v>
      </c>
      <c r="P49" s="622">
        <v>1751.1967466312085</v>
      </c>
      <c r="Q49" s="622">
        <v>1751.1967466312085</v>
      </c>
      <c r="R49" s="1580">
        <v>2006.3724848609481</v>
      </c>
      <c r="S49" s="1580">
        <v>2006.3724848609481</v>
      </c>
      <c r="T49" s="1580">
        <v>2006.3724848609481</v>
      </c>
      <c r="U49" s="1581">
        <v>2355.514199782991</v>
      </c>
      <c r="V49" s="1144" t="s">
        <v>1689</v>
      </c>
      <c r="Y49" s="1430"/>
    </row>
    <row r="50" spans="1:25" s="371" customFormat="1" ht="15" customHeight="1" x14ac:dyDescent="0.2">
      <c r="A50" s="370"/>
      <c r="B50" s="1295"/>
      <c r="C50" s="513"/>
      <c r="D50" s="513"/>
      <c r="E50" s="513"/>
      <c r="F50" s="583"/>
      <c r="G50" s="583"/>
      <c r="H50" s="583"/>
      <c r="I50" s="583"/>
      <c r="J50" s="621"/>
      <c r="K50" s="622"/>
      <c r="L50" s="622"/>
      <c r="M50" s="622"/>
      <c r="N50" s="622"/>
      <c r="O50" s="622"/>
      <c r="P50" s="622"/>
      <c r="Q50" s="622"/>
      <c r="R50" s="1580"/>
      <c r="S50" s="1580"/>
      <c r="T50" s="1580"/>
      <c r="U50" s="1581"/>
      <c r="V50" s="1144"/>
      <c r="Y50" s="1430"/>
    </row>
    <row r="51" spans="1:25" s="371" customFormat="1" ht="24.95" customHeight="1" x14ac:dyDescent="0.2">
      <c r="B51" s="1295" t="s">
        <v>1690</v>
      </c>
      <c r="C51" s="513">
        <v>70.561722258071242</v>
      </c>
      <c r="D51" s="513">
        <v>438.37839837254995</v>
      </c>
      <c r="E51" s="513">
        <v>633.6783037875656</v>
      </c>
      <c r="F51" s="583">
        <v>789.71953260123962</v>
      </c>
      <c r="G51" s="583">
        <v>832.32220302042504</v>
      </c>
      <c r="H51" s="583">
        <v>950.82002374313049</v>
      </c>
      <c r="I51" s="583">
        <v>1719.97971212483</v>
      </c>
      <c r="J51" s="621">
        <v>1229.5327341467153</v>
      </c>
      <c r="K51" s="622">
        <v>1229.5327341467153</v>
      </c>
      <c r="L51" s="622">
        <v>1406.3641859251927</v>
      </c>
      <c r="M51" s="622">
        <v>1406.3641859251927</v>
      </c>
      <c r="N51" s="622">
        <v>1406.3641859251927</v>
      </c>
      <c r="O51" s="622">
        <v>1760.0977275824453</v>
      </c>
      <c r="P51" s="622">
        <v>1760.0977275824453</v>
      </c>
      <c r="Q51" s="622">
        <v>1760.0977275824453</v>
      </c>
      <c r="R51" s="1580">
        <v>2060.0599774575235</v>
      </c>
      <c r="S51" s="1580">
        <v>2060.0599774575235</v>
      </c>
      <c r="T51" s="1580">
        <v>2060.0599774575235</v>
      </c>
      <c r="U51" s="1581">
        <v>2501.1254043090448</v>
      </c>
      <c r="V51" s="1144" t="s">
        <v>1691</v>
      </c>
      <c r="Y51" s="1430"/>
    </row>
    <row r="52" spans="1:25" s="371" customFormat="1" ht="15" customHeight="1" x14ac:dyDescent="0.2">
      <c r="B52" s="1295"/>
      <c r="C52" s="521"/>
      <c r="D52" s="513"/>
      <c r="E52" s="513"/>
      <c r="F52" s="583"/>
      <c r="G52" s="583"/>
      <c r="H52" s="583"/>
      <c r="I52" s="583"/>
      <c r="J52" s="621"/>
      <c r="K52" s="622"/>
      <c r="L52" s="622"/>
      <c r="M52" s="622"/>
      <c r="N52" s="622"/>
      <c r="O52" s="622"/>
      <c r="P52" s="622"/>
      <c r="Q52" s="622"/>
      <c r="R52" s="1580"/>
      <c r="S52" s="1580"/>
      <c r="T52" s="1580"/>
      <c r="U52" s="1581"/>
      <c r="V52" s="1144"/>
      <c r="Y52" s="1430"/>
    </row>
    <row r="53" spans="1:25" s="371" customFormat="1" ht="25.5" customHeight="1" x14ac:dyDescent="0.2">
      <c r="B53" s="1295" t="s">
        <v>95</v>
      </c>
      <c r="C53" s="513">
        <v>42.448560667883172</v>
      </c>
      <c r="D53" s="513">
        <v>224.97372144950532</v>
      </c>
      <c r="E53" s="513">
        <v>272.62891997811261</v>
      </c>
      <c r="F53" s="583">
        <v>301.47676500923052</v>
      </c>
      <c r="G53" s="583">
        <v>304.70728813014841</v>
      </c>
      <c r="H53" s="583">
        <v>309.28260141761467</v>
      </c>
      <c r="I53" s="583">
        <v>364.16555975884512</v>
      </c>
      <c r="J53" s="621">
        <v>321.38972575863937</v>
      </c>
      <c r="K53" s="622">
        <v>321.38972575863937</v>
      </c>
      <c r="L53" s="622">
        <v>329.24936490685906</v>
      </c>
      <c r="M53" s="622">
        <v>329.24936490685906</v>
      </c>
      <c r="N53" s="622">
        <v>329.24936490685906</v>
      </c>
      <c r="O53" s="622">
        <v>360.96319890737544</v>
      </c>
      <c r="P53" s="622">
        <v>360.96319890737544</v>
      </c>
      <c r="Q53" s="622">
        <v>360.96319890737544</v>
      </c>
      <c r="R53" s="1580">
        <v>402.78132662921348</v>
      </c>
      <c r="S53" s="1580">
        <v>402.78132662921348</v>
      </c>
      <c r="T53" s="1580">
        <v>402.78132662921348</v>
      </c>
      <c r="U53" s="1581">
        <v>448.22559425851915</v>
      </c>
      <c r="V53" s="1144" t="s">
        <v>1692</v>
      </c>
      <c r="Y53" s="1430"/>
    </row>
    <row r="54" spans="1:25" s="371" customFormat="1" ht="15" customHeight="1" x14ac:dyDescent="0.2">
      <c r="B54" s="1295"/>
      <c r="C54" s="513"/>
      <c r="D54" s="513"/>
      <c r="E54" s="513"/>
      <c r="F54" s="583"/>
      <c r="G54" s="583"/>
      <c r="H54" s="583"/>
      <c r="I54" s="583"/>
      <c r="J54" s="621"/>
      <c r="K54" s="622"/>
      <c r="L54" s="622"/>
      <c r="M54" s="622"/>
      <c r="N54" s="622"/>
      <c r="O54" s="622"/>
      <c r="P54" s="622"/>
      <c r="Q54" s="622"/>
      <c r="R54" s="1580"/>
      <c r="S54" s="1580"/>
      <c r="T54" s="1580"/>
      <c r="U54" s="1581"/>
      <c r="V54" s="1144"/>
      <c r="Y54" s="1430"/>
    </row>
    <row r="55" spans="1:25" s="370" customFormat="1" ht="24.95" customHeight="1" x14ac:dyDescent="0.2">
      <c r="B55" s="1295" t="s">
        <v>1693</v>
      </c>
      <c r="C55" s="513">
        <v>9.5258077643793726</v>
      </c>
      <c r="D55" s="513">
        <v>436.02339485884482</v>
      </c>
      <c r="E55" s="513">
        <v>774.24399667510033</v>
      </c>
      <c r="F55" s="583">
        <v>968.86891374831328</v>
      </c>
      <c r="G55" s="583">
        <v>1057.2375523553656</v>
      </c>
      <c r="H55" s="583">
        <v>1203.6723466729873</v>
      </c>
      <c r="I55" s="583">
        <v>2308.3623032316568</v>
      </c>
      <c r="J55" s="621">
        <v>1585.6269163229072</v>
      </c>
      <c r="K55" s="622">
        <v>1585.6269163229072</v>
      </c>
      <c r="L55" s="622">
        <v>1721.6339131964783</v>
      </c>
      <c r="M55" s="622">
        <v>1721.6339131964783</v>
      </c>
      <c r="N55" s="622">
        <v>1721.6339131964783</v>
      </c>
      <c r="O55" s="622">
        <v>2304.7144175114458</v>
      </c>
      <c r="P55" s="622">
        <v>2304.7144175114458</v>
      </c>
      <c r="Q55" s="622">
        <v>2304.7144175114458</v>
      </c>
      <c r="R55" s="1580">
        <v>2938.9560004824789</v>
      </c>
      <c r="S55" s="1580">
        <v>2938.9560004824789</v>
      </c>
      <c r="T55" s="1580">
        <v>2938.9560004824789</v>
      </c>
      <c r="U55" s="1581">
        <v>3633.1808125628627</v>
      </c>
      <c r="V55" s="1144" t="s">
        <v>1694</v>
      </c>
      <c r="Y55" s="1430"/>
    </row>
    <row r="56" spans="1:25" s="370" customFormat="1" ht="15" customHeight="1" x14ac:dyDescent="0.2">
      <c r="B56" s="1295"/>
      <c r="C56" s="513"/>
      <c r="D56" s="513"/>
      <c r="E56" s="513"/>
      <c r="F56" s="583"/>
      <c r="G56" s="583"/>
      <c r="H56" s="583"/>
      <c r="I56" s="583"/>
      <c r="J56" s="621"/>
      <c r="K56" s="622"/>
      <c r="L56" s="622"/>
      <c r="M56" s="622"/>
      <c r="N56" s="622"/>
      <c r="O56" s="622"/>
      <c r="P56" s="622"/>
      <c r="Q56" s="622"/>
      <c r="R56" s="1580"/>
      <c r="S56" s="1580"/>
      <c r="T56" s="1580"/>
      <c r="U56" s="1581"/>
      <c r="V56" s="1144"/>
      <c r="Y56" s="1430"/>
    </row>
    <row r="57" spans="1:25" s="371" customFormat="1" ht="25.5" customHeight="1" x14ac:dyDescent="0.2">
      <c r="B57" s="1295" t="s">
        <v>1695</v>
      </c>
      <c r="C57" s="513">
        <v>15.563404920371987</v>
      </c>
      <c r="D57" s="513">
        <v>232.05669468033318</v>
      </c>
      <c r="E57" s="513">
        <v>319.23506421228694</v>
      </c>
      <c r="F57" s="583">
        <v>419.01281687418765</v>
      </c>
      <c r="G57" s="583">
        <v>481.80782450456809</v>
      </c>
      <c r="H57" s="583">
        <v>618.99255792249755</v>
      </c>
      <c r="I57" s="583">
        <v>1001.9933669729509</v>
      </c>
      <c r="J57" s="621">
        <v>801.94385617281137</v>
      </c>
      <c r="K57" s="622">
        <v>801.94385617281137</v>
      </c>
      <c r="L57" s="622">
        <v>931.78253795129694</v>
      </c>
      <c r="M57" s="622">
        <v>931.78253795129694</v>
      </c>
      <c r="N57" s="622">
        <v>931.78253795129694</v>
      </c>
      <c r="O57" s="622">
        <v>1025.5449261346673</v>
      </c>
      <c r="P57" s="622">
        <v>1025.5449261346673</v>
      </c>
      <c r="Q57" s="622">
        <v>1025.5449261346673</v>
      </c>
      <c r="R57" s="1580">
        <v>1134.2692699100817</v>
      </c>
      <c r="S57" s="1580">
        <v>1134.2692699100817</v>
      </c>
      <c r="T57" s="1580">
        <v>1134.2692699100817</v>
      </c>
      <c r="U57" s="1581">
        <v>1145.2424893416521</v>
      </c>
      <c r="V57" s="1144" t="s">
        <v>952</v>
      </c>
      <c r="Y57" s="1430"/>
    </row>
    <row r="58" spans="1:25" s="371" customFormat="1" ht="15" customHeight="1" x14ac:dyDescent="0.2">
      <c r="B58" s="1295"/>
      <c r="C58" s="513"/>
      <c r="D58" s="513"/>
      <c r="E58" s="513"/>
      <c r="F58" s="583"/>
      <c r="G58" s="583"/>
      <c r="H58" s="583"/>
      <c r="I58" s="583"/>
      <c r="J58" s="621"/>
      <c r="K58" s="622"/>
      <c r="L58" s="622"/>
      <c r="M58" s="622"/>
      <c r="N58" s="622"/>
      <c r="O58" s="622"/>
      <c r="P58" s="622"/>
      <c r="Q58" s="622"/>
      <c r="R58" s="1580"/>
      <c r="S58" s="1580"/>
      <c r="T58" s="1580"/>
      <c r="U58" s="1581"/>
      <c r="V58" s="1144"/>
      <c r="Y58" s="1430"/>
    </row>
    <row r="59" spans="1:25" s="370" customFormat="1" ht="25.5" customHeight="1" x14ac:dyDescent="0.2">
      <c r="B59" s="1295" t="s">
        <v>1696</v>
      </c>
      <c r="C59" s="513">
        <v>20.7104304014956</v>
      </c>
      <c r="D59" s="513">
        <v>763.23282880640807</v>
      </c>
      <c r="E59" s="513">
        <v>1374.6019426975543</v>
      </c>
      <c r="F59" s="583">
        <v>1649.3469485618768</v>
      </c>
      <c r="G59" s="583">
        <v>1673.808654296784</v>
      </c>
      <c r="H59" s="583">
        <v>2010.270317844067</v>
      </c>
      <c r="I59" s="583">
        <v>8328.4462107793643</v>
      </c>
      <c r="J59" s="621">
        <v>2606.8236663928651</v>
      </c>
      <c r="K59" s="622">
        <v>2606.8236663928651</v>
      </c>
      <c r="L59" s="622">
        <v>3187.4126105007481</v>
      </c>
      <c r="M59" s="622">
        <v>3187.4126105007481</v>
      </c>
      <c r="N59" s="622">
        <v>3187.4126105007481</v>
      </c>
      <c r="O59" s="622">
        <v>8324.0250223940311</v>
      </c>
      <c r="P59" s="622">
        <v>8324.0250223940311</v>
      </c>
      <c r="Q59" s="622">
        <v>8324.0250223940311</v>
      </c>
      <c r="R59" s="1580">
        <v>14622.839903697482</v>
      </c>
      <c r="S59" s="1580">
        <v>14622.839903697482</v>
      </c>
      <c r="T59" s="1580">
        <v>14622.839903697482</v>
      </c>
      <c r="U59" s="1581">
        <v>16324.874586789854</v>
      </c>
      <c r="V59" s="1144" t="s">
        <v>1697</v>
      </c>
      <c r="Y59" s="1430"/>
    </row>
    <row r="60" spans="1:25" s="370" customFormat="1" ht="15" customHeight="1" x14ac:dyDescent="0.2">
      <c r="B60" s="1295"/>
      <c r="C60" s="513"/>
      <c r="D60" s="513"/>
      <c r="E60" s="513"/>
      <c r="F60" s="583"/>
      <c r="G60" s="583"/>
      <c r="H60" s="583"/>
      <c r="I60" s="583"/>
      <c r="J60" s="621"/>
      <c r="K60" s="622"/>
      <c r="L60" s="622"/>
      <c r="M60" s="622"/>
      <c r="N60" s="622"/>
      <c r="O60" s="622"/>
      <c r="P60" s="622"/>
      <c r="Q60" s="622"/>
      <c r="R60" s="1580"/>
      <c r="S60" s="1580"/>
      <c r="T60" s="1580"/>
      <c r="U60" s="1581"/>
      <c r="V60" s="1144"/>
      <c r="Y60" s="1430"/>
    </row>
    <row r="61" spans="1:25" s="371" customFormat="1" ht="25.5" customHeight="1" x14ac:dyDescent="0.2">
      <c r="B61" s="1295" t="s">
        <v>1698</v>
      </c>
      <c r="C61" s="513">
        <v>33.477840996520463</v>
      </c>
      <c r="D61" s="513">
        <v>429.55767795997593</v>
      </c>
      <c r="E61" s="513">
        <v>730.49937576716604</v>
      </c>
      <c r="F61" s="583">
        <v>851.46412757567316</v>
      </c>
      <c r="G61" s="583">
        <v>881.14759746709399</v>
      </c>
      <c r="H61" s="583">
        <v>1000.7826045648229</v>
      </c>
      <c r="I61" s="583">
        <v>2142.0081245110755</v>
      </c>
      <c r="J61" s="621">
        <v>1310.9775128992278</v>
      </c>
      <c r="K61" s="622">
        <v>1324.5631468520021</v>
      </c>
      <c r="L61" s="622">
        <v>1446.69185651612</v>
      </c>
      <c r="M61" s="622">
        <v>1480.0022748525257</v>
      </c>
      <c r="N61" s="622">
        <v>1530.7373832645053</v>
      </c>
      <c r="O61" s="622">
        <v>2104.9989179999793</v>
      </c>
      <c r="P61" s="622">
        <v>2124.9851690018227</v>
      </c>
      <c r="Q61" s="622">
        <v>2129.3155233855555</v>
      </c>
      <c r="R61" s="1580">
        <v>2928.7765642433969</v>
      </c>
      <c r="S61" s="1580">
        <v>2952.0008110669683</v>
      </c>
      <c r="T61" s="1580">
        <v>3008.0633168422137</v>
      </c>
      <c r="U61" s="1581">
        <v>3362.9850172085894</v>
      </c>
      <c r="V61" s="1144" t="s">
        <v>1699</v>
      </c>
      <c r="Y61" s="1430"/>
    </row>
    <row r="62" spans="1:25" s="371" customFormat="1" ht="15" customHeight="1" x14ac:dyDescent="0.2">
      <c r="B62" s="1295"/>
      <c r="C62" s="513"/>
      <c r="D62" s="513"/>
      <c r="E62" s="513"/>
      <c r="F62" s="583"/>
      <c r="G62" s="583"/>
      <c r="H62" s="583"/>
      <c r="I62" s="583"/>
      <c r="J62" s="621"/>
      <c r="K62" s="622"/>
      <c r="L62" s="622"/>
      <c r="M62" s="622"/>
      <c r="N62" s="622"/>
      <c r="O62" s="622"/>
      <c r="P62" s="622"/>
      <c r="Q62" s="622"/>
      <c r="R62" s="1580"/>
      <c r="S62" s="1580"/>
      <c r="T62" s="1580"/>
      <c r="U62" s="1581"/>
      <c r="V62" s="1144"/>
      <c r="Y62" s="1430"/>
    </row>
    <row r="63" spans="1:25" s="370" customFormat="1" ht="24.95" customHeight="1" x14ac:dyDescent="0.2">
      <c r="B63" s="1295" t="s">
        <v>1700</v>
      </c>
      <c r="C63" s="513">
        <v>1.787459540602716E-2</v>
      </c>
      <c r="D63" s="513">
        <v>258.3302471002043</v>
      </c>
      <c r="E63" s="513">
        <v>282.30439313743966</v>
      </c>
      <c r="F63" s="583">
        <v>444.11987000136395</v>
      </c>
      <c r="G63" s="583">
        <v>461.81629870748208</v>
      </c>
      <c r="H63" s="583">
        <v>478.48296537414876</v>
      </c>
      <c r="I63" s="583">
        <v>1059.2944465985001</v>
      </c>
      <c r="J63" s="621">
        <v>661.81629870748236</v>
      </c>
      <c r="K63" s="622">
        <v>661.81629870748236</v>
      </c>
      <c r="L63" s="622">
        <v>1000</v>
      </c>
      <c r="M63" s="622">
        <v>1000</v>
      </c>
      <c r="N63" s="622">
        <v>1000</v>
      </c>
      <c r="O63" s="622">
        <v>1000</v>
      </c>
      <c r="P63" s="622">
        <v>1000</v>
      </c>
      <c r="Q63" s="622">
        <v>1000</v>
      </c>
      <c r="R63" s="1580">
        <v>1346.9751904417594</v>
      </c>
      <c r="S63" s="1580">
        <v>1346.9751904417594</v>
      </c>
      <c r="T63" s="1580">
        <v>1346.9751904417594</v>
      </c>
      <c r="U63" s="1581">
        <v>1346.9751904417594</v>
      </c>
      <c r="V63" s="1144" t="s">
        <v>1701</v>
      </c>
      <c r="Y63" s="1430"/>
    </row>
    <row r="64" spans="1:25" s="371" customFormat="1" ht="15" customHeight="1" x14ac:dyDescent="0.2">
      <c r="B64" s="511"/>
      <c r="C64" s="514"/>
      <c r="D64" s="513"/>
      <c r="E64" s="513"/>
      <c r="F64" s="583"/>
      <c r="G64" s="583"/>
      <c r="H64" s="583"/>
      <c r="I64" s="583"/>
      <c r="J64" s="621"/>
      <c r="K64" s="622"/>
      <c r="L64" s="622"/>
      <c r="M64" s="622"/>
      <c r="N64" s="622"/>
      <c r="O64" s="622"/>
      <c r="P64" s="622"/>
      <c r="Q64" s="622"/>
      <c r="R64" s="1580"/>
      <c r="S64" s="1580"/>
      <c r="T64" s="1580"/>
      <c r="U64" s="1581"/>
      <c r="V64" s="1144"/>
      <c r="Y64" s="1430"/>
    </row>
    <row r="65" spans="1:25" s="370" customFormat="1" ht="24.75" customHeight="1" x14ac:dyDescent="0.2">
      <c r="A65" s="371"/>
      <c r="B65" s="1295" t="s">
        <v>1560</v>
      </c>
      <c r="C65" s="513">
        <v>1000.0000000000001</v>
      </c>
      <c r="D65" s="583">
        <v>448.83507985118473</v>
      </c>
      <c r="E65" s="513">
        <v>662.94678246279773</v>
      </c>
      <c r="F65" s="583">
        <v>782.78216148377214</v>
      </c>
      <c r="G65" s="583">
        <v>790.14479123537558</v>
      </c>
      <c r="H65" s="583">
        <v>896.16454413130532</v>
      </c>
      <c r="I65" s="583">
        <v>1919.666635366478</v>
      </c>
      <c r="J65" s="621">
        <v>1146.9191596655025</v>
      </c>
      <c r="K65" s="622">
        <v>1180.1190904403516</v>
      </c>
      <c r="L65" s="622">
        <v>1320.610485333822</v>
      </c>
      <c r="M65" s="622">
        <v>1392.5197994316286</v>
      </c>
      <c r="N65" s="622">
        <v>1481.0315328897075</v>
      </c>
      <c r="O65" s="622">
        <v>1999.8220566284906</v>
      </c>
      <c r="P65" s="622">
        <v>2036.4717233870151</v>
      </c>
      <c r="Q65" s="622">
        <v>2107.7986718474176</v>
      </c>
      <c r="R65" s="1580">
        <v>2410.7106285823265</v>
      </c>
      <c r="S65" s="1580">
        <v>2511.0099479525293</v>
      </c>
      <c r="T65" s="1580">
        <v>2577.9215473879995</v>
      </c>
      <c r="U65" s="1581">
        <v>2871.0649808509461</v>
      </c>
      <c r="V65" s="1144" t="s">
        <v>1561</v>
      </c>
      <c r="Y65" s="1430"/>
    </row>
    <row r="66" spans="1:25" s="371" customFormat="1" ht="24.95" customHeight="1" thickBot="1" x14ac:dyDescent="0.75">
      <c r="B66" s="1586"/>
      <c r="C66" s="1587"/>
      <c r="D66" s="1587"/>
      <c r="E66" s="1587"/>
      <c r="F66" s="1588"/>
      <c r="G66" s="1588"/>
      <c r="H66" s="1588"/>
      <c r="I66" s="1588"/>
      <c r="J66" s="1589"/>
      <c r="K66" s="1590"/>
      <c r="L66" s="1590"/>
      <c r="M66" s="1590"/>
      <c r="N66" s="1590"/>
      <c r="O66" s="1590"/>
      <c r="P66" s="1590"/>
      <c r="Q66" s="1590"/>
      <c r="R66" s="1590"/>
      <c r="S66" s="1590"/>
      <c r="T66" s="1590"/>
      <c r="U66" s="1591"/>
      <c r="V66" s="1592"/>
      <c r="Y66" s="1430"/>
    </row>
    <row r="67" spans="1:25" ht="9" customHeight="1" thickTop="1" x14ac:dyDescent="0.65">
      <c r="B67" s="1593"/>
      <c r="C67" s="1593"/>
      <c r="D67" s="1593"/>
      <c r="E67" s="1593"/>
      <c r="F67" s="1594"/>
      <c r="G67" s="1594"/>
      <c r="H67" s="1594"/>
      <c r="I67" s="1594"/>
      <c r="J67" s="1594"/>
      <c r="K67" s="1594"/>
      <c r="L67" s="1594"/>
      <c r="M67" s="1594"/>
      <c r="N67" s="1594"/>
      <c r="O67" s="1594"/>
      <c r="P67" s="1594"/>
      <c r="Q67" s="1594"/>
      <c r="R67" s="1594"/>
      <c r="S67" s="1594"/>
      <c r="T67" s="1594"/>
      <c r="U67" s="1594"/>
      <c r="V67" s="1595"/>
      <c r="Y67" s="1596"/>
    </row>
    <row r="68" spans="1:25" s="380" customFormat="1" ht="18.75" customHeight="1" x14ac:dyDescent="0.5">
      <c r="B68" s="197" t="s">
        <v>1189</v>
      </c>
      <c r="C68" s="197"/>
      <c r="D68" s="197"/>
      <c r="E68" s="197"/>
      <c r="J68" s="1358"/>
      <c r="K68" s="1358"/>
      <c r="L68" s="1358"/>
      <c r="M68" s="1358"/>
      <c r="N68" s="1358"/>
      <c r="O68" s="1358"/>
      <c r="P68" s="1358"/>
      <c r="Q68" s="1358"/>
      <c r="R68" s="1358"/>
      <c r="S68" s="1358"/>
      <c r="T68" s="1358"/>
      <c r="U68" s="1358"/>
      <c r="V68" s="1514" t="s">
        <v>1147</v>
      </c>
      <c r="Y68" s="1597"/>
    </row>
    <row r="69" spans="1:25" ht="30.75" x14ac:dyDescent="0.7">
      <c r="B69" s="1598"/>
      <c r="C69" s="1598"/>
      <c r="D69" s="1598"/>
      <c r="E69" s="1598"/>
      <c r="F69" s="1309"/>
      <c r="G69" s="1309"/>
      <c r="H69" s="1309"/>
      <c r="I69" s="1309"/>
      <c r="J69" s="1599"/>
      <c r="K69" s="1599"/>
      <c r="L69" s="1599"/>
      <c r="M69" s="1599"/>
      <c r="N69" s="1599"/>
      <c r="O69" s="1599"/>
      <c r="P69" s="1599"/>
      <c r="Q69" s="1599"/>
      <c r="R69" s="1599"/>
      <c r="S69" s="1599"/>
      <c r="T69" s="1599"/>
      <c r="U69" s="1599"/>
      <c r="V69" s="372"/>
      <c r="Y69" s="1596"/>
    </row>
    <row r="70" spans="1:25" ht="27" x14ac:dyDescent="0.65">
      <c r="B70" s="1392"/>
      <c r="C70" s="1392"/>
      <c r="D70" s="1392"/>
      <c r="E70" s="1392"/>
      <c r="F70" s="1309"/>
      <c r="G70" s="1309"/>
      <c r="H70" s="1309"/>
      <c r="I70" s="1309"/>
      <c r="J70" s="1309"/>
      <c r="K70" s="1309"/>
      <c r="L70" s="1309"/>
      <c r="M70" s="1309"/>
      <c r="N70" s="1309"/>
      <c r="O70" s="1309"/>
      <c r="P70" s="1309"/>
      <c r="Q70" s="1309"/>
      <c r="R70" s="1309"/>
      <c r="S70" s="1309"/>
      <c r="T70" s="1309"/>
      <c r="U70" s="1309"/>
      <c r="V70" s="1392"/>
      <c r="Y70" s="1596"/>
    </row>
    <row r="71" spans="1:25" ht="27" x14ac:dyDescent="0.65">
      <c r="B71" s="1598"/>
      <c r="C71" s="1598"/>
      <c r="D71" s="1598"/>
      <c r="E71" s="1598"/>
      <c r="F71" s="1309"/>
      <c r="G71" s="1309"/>
      <c r="H71" s="1309"/>
      <c r="I71" s="1309"/>
      <c r="J71" s="1309"/>
      <c r="K71" s="1309"/>
      <c r="L71" s="1309"/>
      <c r="M71" s="1309"/>
      <c r="N71" s="1309"/>
      <c r="O71" s="1309"/>
      <c r="P71" s="1309"/>
      <c r="Q71" s="1309"/>
      <c r="R71" s="1309"/>
      <c r="S71" s="1309"/>
      <c r="T71" s="1309"/>
      <c r="U71" s="1309"/>
      <c r="V71" s="1600"/>
      <c r="Y71" s="1596"/>
    </row>
    <row r="72" spans="1:25" ht="27" x14ac:dyDescent="0.65">
      <c r="B72" s="1601"/>
      <c r="C72" s="1601"/>
      <c r="D72" s="1601"/>
      <c r="E72" s="1601"/>
      <c r="F72" s="1309"/>
      <c r="G72" s="1309"/>
      <c r="H72" s="1309"/>
      <c r="I72" s="1309"/>
      <c r="J72" s="1309"/>
      <c r="K72" s="1309"/>
      <c r="L72" s="1309"/>
      <c r="M72" s="1309"/>
      <c r="N72" s="1309"/>
      <c r="O72" s="1309"/>
      <c r="P72" s="1309"/>
      <c r="Q72" s="1309"/>
      <c r="R72" s="1309"/>
      <c r="S72" s="1309"/>
      <c r="T72" s="1309"/>
      <c r="U72" s="1309"/>
      <c r="V72" s="1602"/>
      <c r="Y72" s="1596"/>
    </row>
    <row r="73" spans="1:25" ht="27" x14ac:dyDescent="0.65">
      <c r="B73" s="1601"/>
      <c r="C73" s="1601"/>
      <c r="D73" s="1601"/>
      <c r="E73" s="1601"/>
      <c r="F73" s="1309"/>
      <c r="G73" s="1309"/>
      <c r="H73" s="1309"/>
      <c r="I73" s="1309"/>
      <c r="J73" s="1309"/>
      <c r="K73" s="1309"/>
      <c r="L73" s="1309"/>
      <c r="M73" s="1309"/>
      <c r="N73" s="1309"/>
      <c r="O73" s="1309"/>
      <c r="P73" s="1309"/>
      <c r="Q73" s="1309"/>
      <c r="R73" s="1309"/>
      <c r="S73" s="1309"/>
      <c r="T73" s="1309"/>
      <c r="U73" s="1309"/>
      <c r="V73" s="1602"/>
      <c r="Y73" s="1596"/>
    </row>
    <row r="74" spans="1:25" ht="27" x14ac:dyDescent="0.65">
      <c r="B74" s="1598"/>
      <c r="C74" s="1598"/>
      <c r="D74" s="1598"/>
      <c r="E74" s="1598"/>
      <c r="F74" s="1309"/>
      <c r="G74" s="1309"/>
      <c r="H74" s="1309"/>
      <c r="I74" s="1309"/>
      <c r="J74" s="1309"/>
      <c r="K74" s="1309"/>
      <c r="L74" s="1309"/>
      <c r="M74" s="1309"/>
      <c r="N74" s="1309"/>
      <c r="O74" s="1309"/>
      <c r="P74" s="1309"/>
      <c r="Q74" s="1309"/>
      <c r="R74" s="1309"/>
      <c r="S74" s="1309"/>
      <c r="T74" s="1309"/>
      <c r="U74" s="1309"/>
      <c r="V74" s="1600"/>
      <c r="Y74" s="1596"/>
    </row>
    <row r="75" spans="1:25" ht="27" x14ac:dyDescent="0.65">
      <c r="B75" s="1598"/>
      <c r="C75" s="1598"/>
      <c r="D75" s="1598"/>
      <c r="E75" s="1598"/>
      <c r="F75" s="1309"/>
      <c r="G75" s="1309"/>
      <c r="H75" s="1309"/>
      <c r="I75" s="1309"/>
      <c r="J75" s="1309"/>
      <c r="K75" s="1309"/>
      <c r="L75" s="1309"/>
      <c r="M75" s="1309"/>
      <c r="N75" s="1309"/>
      <c r="O75" s="1309"/>
      <c r="P75" s="1309"/>
      <c r="Q75" s="1309"/>
      <c r="R75" s="1309"/>
      <c r="S75" s="1309"/>
      <c r="T75" s="1309"/>
      <c r="U75" s="1309"/>
      <c r="V75" s="1600"/>
      <c r="Y75" s="1596"/>
    </row>
    <row r="76" spans="1:25" ht="27" x14ac:dyDescent="0.65">
      <c r="B76" s="1392"/>
      <c r="C76" s="1392"/>
      <c r="D76" s="1392"/>
      <c r="E76" s="1392"/>
      <c r="F76" s="1340"/>
      <c r="G76" s="1340"/>
      <c r="H76" s="1340"/>
      <c r="I76" s="1340"/>
      <c r="J76" s="1340"/>
      <c r="K76" s="1340"/>
      <c r="L76" s="1340"/>
      <c r="M76" s="1340"/>
      <c r="N76" s="1340"/>
      <c r="O76" s="1340"/>
      <c r="P76" s="1340"/>
      <c r="Q76" s="1340"/>
      <c r="R76" s="1340"/>
      <c r="S76" s="1340"/>
      <c r="T76" s="1340"/>
      <c r="U76" s="1340"/>
      <c r="V76" s="1392"/>
      <c r="Y76" s="1596"/>
    </row>
    <row r="77" spans="1:25" ht="27" x14ac:dyDescent="0.65">
      <c r="B77" s="1598"/>
      <c r="C77" s="1598"/>
      <c r="D77" s="1598"/>
      <c r="E77" s="1598"/>
      <c r="F77" s="1309"/>
      <c r="G77" s="1309"/>
      <c r="H77" s="1309"/>
      <c r="I77" s="1309"/>
      <c r="J77" s="1309"/>
      <c r="K77" s="1309"/>
      <c r="L77" s="1309"/>
      <c r="M77" s="1309"/>
      <c r="N77" s="1309"/>
      <c r="O77" s="1309"/>
      <c r="P77" s="1309"/>
      <c r="Q77" s="1309"/>
      <c r="R77" s="1309"/>
      <c r="S77" s="1309"/>
      <c r="T77" s="1309"/>
      <c r="U77" s="1309"/>
      <c r="V77" s="1600"/>
      <c r="Y77" s="1596"/>
    </row>
    <row r="78" spans="1:25" ht="27" x14ac:dyDescent="0.65">
      <c r="B78" s="1598"/>
      <c r="C78" s="1598"/>
      <c r="D78" s="1598"/>
      <c r="E78" s="1598"/>
      <c r="F78" s="1309"/>
      <c r="G78" s="1309"/>
      <c r="H78" s="1309"/>
      <c r="I78" s="1309"/>
      <c r="J78" s="1309"/>
      <c r="K78" s="1309"/>
      <c r="L78" s="1309"/>
      <c r="M78" s="1309"/>
      <c r="N78" s="1309"/>
      <c r="O78" s="1309"/>
      <c r="P78" s="1309"/>
      <c r="Q78" s="1309"/>
      <c r="R78" s="1309"/>
      <c r="S78" s="1309"/>
      <c r="T78" s="1309"/>
      <c r="U78" s="1309"/>
      <c r="V78" s="1600"/>
      <c r="Y78" s="1596"/>
    </row>
    <row r="79" spans="1:25" ht="27" x14ac:dyDescent="0.65">
      <c r="B79" s="1392"/>
      <c r="C79" s="1392"/>
      <c r="D79" s="1392"/>
      <c r="E79" s="1392"/>
      <c r="F79" s="1603"/>
      <c r="G79" s="1603"/>
      <c r="H79" s="1603"/>
      <c r="I79" s="1603"/>
      <c r="J79" s="1603"/>
      <c r="K79" s="1603"/>
      <c r="L79" s="1603"/>
      <c r="M79" s="1603"/>
      <c r="N79" s="1603"/>
      <c r="O79" s="1603"/>
      <c r="P79" s="1603"/>
      <c r="Q79" s="1603"/>
      <c r="R79" s="1603"/>
      <c r="S79" s="1603"/>
      <c r="T79" s="1603"/>
      <c r="U79" s="1603"/>
      <c r="V79" s="1392"/>
      <c r="Y79" s="1596"/>
    </row>
    <row r="80" spans="1:25" ht="27" x14ac:dyDescent="0.65">
      <c r="B80" s="11"/>
      <c r="C80" s="11"/>
      <c r="D80" s="11"/>
      <c r="E80" s="11"/>
      <c r="F80" s="11"/>
      <c r="G80" s="11"/>
      <c r="H80" s="11"/>
      <c r="I80" s="11"/>
      <c r="J80" s="11"/>
      <c r="K80" s="11"/>
      <c r="L80" s="11"/>
      <c r="M80" s="11"/>
      <c r="N80" s="11"/>
      <c r="O80" s="11"/>
      <c r="P80" s="11"/>
      <c r="Q80" s="11"/>
      <c r="R80" s="11"/>
      <c r="S80" s="11"/>
      <c r="T80" s="11"/>
      <c r="U80" s="11"/>
      <c r="V80" s="11"/>
      <c r="Y80" s="1596"/>
    </row>
    <row r="81" spans="2:25" ht="27" x14ac:dyDescent="0.65">
      <c r="B81" s="11"/>
      <c r="C81" s="11"/>
      <c r="D81" s="11"/>
      <c r="E81" s="11"/>
      <c r="F81" s="11"/>
      <c r="G81" s="11"/>
      <c r="H81" s="11"/>
      <c r="I81" s="11"/>
      <c r="J81" s="11"/>
      <c r="K81" s="11"/>
      <c r="L81" s="11"/>
      <c r="M81" s="11"/>
      <c r="N81" s="11"/>
      <c r="O81" s="11"/>
      <c r="P81" s="11"/>
      <c r="Q81" s="11"/>
      <c r="R81" s="11"/>
      <c r="S81" s="11"/>
      <c r="T81" s="11"/>
      <c r="U81" s="11"/>
      <c r="V81" s="11"/>
      <c r="Y81" s="1596"/>
    </row>
    <row r="82" spans="2:25" ht="27" x14ac:dyDescent="0.65">
      <c r="B82" s="11"/>
      <c r="C82" s="11"/>
      <c r="D82" s="11"/>
      <c r="E82" s="11"/>
      <c r="F82" s="11"/>
      <c r="G82" s="11"/>
      <c r="H82" s="11"/>
      <c r="I82" s="11"/>
      <c r="J82" s="11"/>
      <c r="K82" s="11"/>
      <c r="L82" s="11"/>
      <c r="M82" s="11"/>
      <c r="N82" s="11"/>
      <c r="O82" s="11"/>
      <c r="P82" s="11"/>
      <c r="Q82" s="11"/>
      <c r="R82" s="11"/>
      <c r="S82" s="11"/>
      <c r="T82" s="11"/>
      <c r="U82" s="11"/>
      <c r="V82" s="11"/>
      <c r="Y82" s="1596"/>
    </row>
    <row r="83" spans="2:25" ht="27" x14ac:dyDescent="0.65">
      <c r="B83" s="11"/>
      <c r="C83" s="11"/>
      <c r="D83" s="11"/>
      <c r="E83" s="11"/>
      <c r="F83" s="11"/>
      <c r="G83" s="11"/>
      <c r="H83" s="11"/>
      <c r="I83" s="11"/>
      <c r="J83" s="11"/>
      <c r="K83" s="11"/>
      <c r="L83" s="11"/>
      <c r="M83" s="11"/>
      <c r="N83" s="11"/>
      <c r="O83" s="11"/>
      <c r="P83" s="11"/>
      <c r="Q83" s="11"/>
      <c r="R83" s="11"/>
      <c r="S83" s="11"/>
      <c r="T83" s="11"/>
      <c r="U83" s="11"/>
      <c r="V83" s="11"/>
      <c r="Y83" s="1596"/>
    </row>
    <row r="84" spans="2:25" ht="27" x14ac:dyDescent="0.65">
      <c r="B84" s="11"/>
      <c r="C84" s="11"/>
      <c r="D84" s="11"/>
      <c r="E84" s="11"/>
      <c r="F84" s="11"/>
      <c r="G84" s="11"/>
      <c r="H84" s="11"/>
      <c r="I84" s="11"/>
      <c r="J84" s="11"/>
      <c r="K84" s="11"/>
      <c r="L84" s="11"/>
      <c r="M84" s="11"/>
      <c r="N84" s="11"/>
      <c r="O84" s="11"/>
      <c r="P84" s="11"/>
      <c r="Q84" s="11"/>
      <c r="R84" s="11"/>
      <c r="S84" s="11"/>
      <c r="T84" s="11"/>
      <c r="U84" s="11"/>
      <c r="V84" s="11"/>
      <c r="Y84" s="1596"/>
    </row>
    <row r="85" spans="2:25" ht="27" x14ac:dyDescent="0.65">
      <c r="B85" s="11"/>
      <c r="C85" s="11"/>
      <c r="D85" s="11"/>
      <c r="E85" s="11"/>
      <c r="F85" s="11"/>
      <c r="G85" s="11"/>
      <c r="H85" s="11"/>
      <c r="I85" s="11"/>
      <c r="J85" s="11"/>
      <c r="K85" s="11"/>
      <c r="L85" s="11"/>
      <c r="M85" s="11"/>
      <c r="N85" s="11"/>
      <c r="O85" s="11"/>
      <c r="P85" s="11"/>
      <c r="Q85" s="11"/>
      <c r="R85" s="11"/>
      <c r="S85" s="11"/>
      <c r="T85" s="11"/>
      <c r="U85" s="11"/>
      <c r="V85" s="11"/>
      <c r="Y85" s="1596"/>
    </row>
    <row r="86" spans="2:25" ht="27" x14ac:dyDescent="0.65">
      <c r="B86" s="11"/>
      <c r="C86" s="11"/>
      <c r="D86" s="11"/>
      <c r="E86" s="11"/>
      <c r="F86" s="11"/>
      <c r="G86" s="11"/>
      <c r="H86" s="11"/>
      <c r="I86" s="11"/>
      <c r="J86" s="11"/>
      <c r="K86" s="11"/>
      <c r="L86" s="11"/>
      <c r="M86" s="11"/>
      <c r="N86" s="11"/>
      <c r="O86" s="11"/>
      <c r="P86" s="11"/>
      <c r="Q86" s="11"/>
      <c r="R86" s="11"/>
      <c r="S86" s="11"/>
      <c r="T86" s="11"/>
      <c r="U86" s="11"/>
      <c r="V86" s="11"/>
      <c r="Y86" s="1596"/>
    </row>
    <row r="87" spans="2:25" ht="27" x14ac:dyDescent="0.65">
      <c r="B87" s="11"/>
      <c r="C87" s="11"/>
      <c r="D87" s="11"/>
      <c r="E87" s="11"/>
      <c r="F87" s="11"/>
      <c r="G87" s="11"/>
      <c r="H87" s="11"/>
      <c r="I87" s="11"/>
      <c r="J87" s="11"/>
      <c r="K87" s="11"/>
      <c r="L87" s="11"/>
      <c r="M87" s="11"/>
      <c r="N87" s="11"/>
      <c r="O87" s="11"/>
      <c r="P87" s="11"/>
      <c r="Q87" s="11"/>
      <c r="R87" s="11"/>
      <c r="S87" s="11"/>
      <c r="T87" s="11"/>
      <c r="U87" s="11"/>
      <c r="V87" s="11"/>
      <c r="Y87" s="1596"/>
    </row>
    <row r="88" spans="2:25" ht="27" x14ac:dyDescent="0.65">
      <c r="B88" s="11"/>
      <c r="C88" s="11"/>
      <c r="D88" s="11"/>
      <c r="E88" s="11"/>
      <c r="F88" s="11"/>
      <c r="G88" s="11"/>
      <c r="H88" s="11"/>
      <c r="I88" s="11"/>
      <c r="J88" s="11"/>
      <c r="K88" s="11"/>
      <c r="L88" s="11"/>
      <c r="M88" s="11"/>
      <c r="N88" s="11"/>
      <c r="O88" s="11"/>
      <c r="P88" s="11"/>
      <c r="Q88" s="11"/>
      <c r="R88" s="11"/>
      <c r="S88" s="11"/>
      <c r="T88" s="11"/>
      <c r="U88" s="11"/>
      <c r="V88" s="11"/>
      <c r="Y88" s="1596"/>
    </row>
    <row r="89" spans="2:25" ht="27" x14ac:dyDescent="0.65">
      <c r="B89" s="11"/>
      <c r="C89" s="11"/>
      <c r="D89" s="11"/>
      <c r="E89" s="11"/>
      <c r="F89" s="11"/>
      <c r="G89" s="11"/>
      <c r="H89" s="11"/>
      <c r="I89" s="11"/>
      <c r="J89" s="11"/>
      <c r="K89" s="11"/>
      <c r="L89" s="11"/>
      <c r="M89" s="11"/>
      <c r="N89" s="11"/>
      <c r="O89" s="11"/>
      <c r="P89" s="11"/>
      <c r="Q89" s="11"/>
      <c r="R89" s="11"/>
      <c r="S89" s="11"/>
      <c r="T89" s="11"/>
      <c r="U89" s="11"/>
      <c r="V89" s="11"/>
      <c r="Y89" s="1596"/>
    </row>
    <row r="90" spans="2:25" ht="27" x14ac:dyDescent="0.65">
      <c r="B90" s="11"/>
      <c r="C90" s="11"/>
      <c r="D90" s="11"/>
      <c r="E90" s="11"/>
      <c r="F90" s="11"/>
      <c r="G90" s="11"/>
      <c r="H90" s="11"/>
      <c r="I90" s="11"/>
      <c r="J90" s="11"/>
      <c r="K90" s="11"/>
      <c r="L90" s="11"/>
      <c r="M90" s="11"/>
      <c r="N90" s="11"/>
      <c r="O90" s="11"/>
      <c r="P90" s="11"/>
      <c r="Q90" s="11"/>
      <c r="R90" s="11"/>
      <c r="S90" s="11"/>
      <c r="T90" s="11"/>
      <c r="U90" s="11"/>
      <c r="V90" s="11"/>
      <c r="Y90" s="1596"/>
    </row>
    <row r="91" spans="2:25" ht="27" x14ac:dyDescent="0.65">
      <c r="B91" s="11"/>
      <c r="C91" s="11"/>
      <c r="D91" s="11"/>
      <c r="E91" s="11"/>
      <c r="F91" s="11"/>
      <c r="G91" s="11"/>
      <c r="H91" s="11"/>
      <c r="I91" s="11"/>
      <c r="J91" s="11"/>
      <c r="K91" s="11"/>
      <c r="L91" s="11"/>
      <c r="M91" s="11"/>
      <c r="N91" s="11"/>
      <c r="O91" s="11"/>
      <c r="P91" s="11"/>
      <c r="Q91" s="11"/>
      <c r="R91" s="11"/>
      <c r="S91" s="11"/>
      <c r="T91" s="11"/>
      <c r="U91" s="11"/>
      <c r="V91" s="11"/>
      <c r="Y91" s="1596"/>
    </row>
    <row r="92" spans="2:25" ht="27" x14ac:dyDescent="0.65">
      <c r="B92" s="11"/>
      <c r="C92" s="11"/>
      <c r="D92" s="11"/>
      <c r="E92" s="11"/>
      <c r="F92" s="11"/>
      <c r="G92" s="11"/>
      <c r="H92" s="11"/>
      <c r="I92" s="11"/>
      <c r="J92" s="11"/>
      <c r="K92" s="11"/>
      <c r="L92" s="11"/>
      <c r="M92" s="11"/>
      <c r="N92" s="11"/>
      <c r="O92" s="11"/>
      <c r="P92" s="11"/>
      <c r="Q92" s="11"/>
      <c r="R92" s="11"/>
      <c r="S92" s="11"/>
      <c r="T92" s="11"/>
      <c r="U92" s="11"/>
      <c r="V92" s="11"/>
      <c r="Y92" s="1596"/>
    </row>
    <row r="93" spans="2:25" ht="27" x14ac:dyDescent="0.65">
      <c r="B93" s="11"/>
      <c r="C93" s="11"/>
      <c r="D93" s="11"/>
      <c r="E93" s="11"/>
      <c r="F93" s="11"/>
      <c r="G93" s="11"/>
      <c r="H93" s="11"/>
      <c r="I93" s="11"/>
      <c r="J93" s="11"/>
      <c r="K93" s="11"/>
      <c r="L93" s="11"/>
      <c r="M93" s="11"/>
      <c r="N93" s="11"/>
      <c r="O93" s="11"/>
      <c r="P93" s="11"/>
      <c r="Q93" s="11"/>
      <c r="R93" s="11"/>
      <c r="S93" s="11"/>
      <c r="T93" s="11"/>
      <c r="U93" s="11"/>
      <c r="V93" s="11"/>
      <c r="Y93" s="1596"/>
    </row>
    <row r="94" spans="2:25" ht="27" x14ac:dyDescent="0.65">
      <c r="B94" s="11"/>
      <c r="C94" s="11"/>
      <c r="D94" s="11"/>
      <c r="E94" s="11"/>
      <c r="F94" s="11"/>
      <c r="G94" s="11"/>
      <c r="H94" s="11"/>
      <c r="I94" s="11"/>
      <c r="J94" s="11"/>
      <c r="K94" s="11"/>
      <c r="L94" s="11"/>
      <c r="M94" s="11"/>
      <c r="N94" s="11"/>
      <c r="O94" s="11"/>
      <c r="P94" s="11"/>
      <c r="Q94" s="11"/>
      <c r="R94" s="11"/>
      <c r="S94" s="11"/>
      <c r="T94" s="11"/>
      <c r="U94" s="11"/>
      <c r="V94" s="11"/>
      <c r="Y94" s="1596"/>
    </row>
    <row r="95" spans="2:25" ht="27" x14ac:dyDescent="0.65">
      <c r="B95" s="11"/>
      <c r="C95" s="11"/>
      <c r="D95" s="11"/>
      <c r="E95" s="11"/>
      <c r="F95" s="11"/>
      <c r="G95" s="11"/>
      <c r="H95" s="11"/>
      <c r="I95" s="11"/>
      <c r="J95" s="11"/>
      <c r="K95" s="11"/>
      <c r="L95" s="11"/>
      <c r="M95" s="11"/>
      <c r="N95" s="11"/>
      <c r="O95" s="11"/>
      <c r="P95" s="11"/>
      <c r="Q95" s="11"/>
      <c r="R95" s="11"/>
      <c r="S95" s="11"/>
      <c r="T95" s="11"/>
      <c r="U95" s="11"/>
      <c r="V95" s="11"/>
      <c r="Y95" s="1596"/>
    </row>
    <row r="96" spans="2:25" ht="27" x14ac:dyDescent="0.65">
      <c r="B96" s="11"/>
      <c r="C96" s="11"/>
      <c r="D96" s="11"/>
      <c r="E96" s="11"/>
      <c r="F96" s="11"/>
      <c r="G96" s="11"/>
      <c r="H96" s="11"/>
      <c r="I96" s="11"/>
      <c r="J96" s="11"/>
      <c r="K96" s="11"/>
      <c r="L96" s="11"/>
      <c r="M96" s="11"/>
      <c r="N96" s="11"/>
      <c r="O96" s="11"/>
      <c r="P96" s="11"/>
      <c r="Q96" s="11"/>
      <c r="R96" s="11"/>
      <c r="S96" s="11"/>
      <c r="T96" s="11"/>
      <c r="U96" s="11"/>
      <c r="V96" s="11"/>
      <c r="Y96" s="1596"/>
    </row>
    <row r="97" spans="2:25" ht="27" x14ac:dyDescent="0.65">
      <c r="B97" s="11"/>
      <c r="C97" s="11"/>
      <c r="D97" s="11"/>
      <c r="E97" s="11"/>
      <c r="F97" s="11"/>
      <c r="G97" s="11"/>
      <c r="H97" s="11"/>
      <c r="I97" s="11"/>
      <c r="J97" s="11"/>
      <c r="K97" s="11"/>
      <c r="L97" s="11"/>
      <c r="M97" s="11"/>
      <c r="N97" s="11"/>
      <c r="O97" s="11"/>
      <c r="P97" s="11"/>
      <c r="Q97" s="11"/>
      <c r="R97" s="11"/>
      <c r="S97" s="11"/>
      <c r="T97" s="11"/>
      <c r="U97" s="11"/>
      <c r="V97" s="11"/>
      <c r="Y97" s="1596"/>
    </row>
    <row r="98" spans="2:25" ht="27" x14ac:dyDescent="0.65">
      <c r="B98" s="11"/>
      <c r="C98" s="11"/>
      <c r="D98" s="11"/>
      <c r="E98" s="11"/>
      <c r="F98" s="11"/>
      <c r="G98" s="11"/>
      <c r="H98" s="11"/>
      <c r="I98" s="11"/>
      <c r="J98" s="11"/>
      <c r="K98" s="11"/>
      <c r="L98" s="11"/>
      <c r="M98" s="11"/>
      <c r="N98" s="11"/>
      <c r="O98" s="11"/>
      <c r="P98" s="11"/>
      <c r="Q98" s="11"/>
      <c r="R98" s="11"/>
      <c r="S98" s="11"/>
      <c r="T98" s="11"/>
      <c r="U98" s="11"/>
      <c r="V98" s="11"/>
      <c r="Y98" s="1596"/>
    </row>
    <row r="99" spans="2:25" ht="27" x14ac:dyDescent="0.65">
      <c r="B99" s="11"/>
      <c r="C99" s="11"/>
      <c r="D99" s="11"/>
      <c r="E99" s="11"/>
      <c r="F99" s="11"/>
      <c r="G99" s="11"/>
      <c r="H99" s="11"/>
      <c r="I99" s="11"/>
      <c r="J99" s="11"/>
      <c r="K99" s="11"/>
      <c r="L99" s="11"/>
      <c r="M99" s="11"/>
      <c r="N99" s="11"/>
      <c r="O99" s="11"/>
      <c r="P99" s="11"/>
      <c r="Q99" s="11"/>
      <c r="R99" s="11"/>
      <c r="S99" s="11"/>
      <c r="T99" s="11"/>
      <c r="U99" s="11"/>
      <c r="V99" s="11"/>
      <c r="Y99" s="1596"/>
    </row>
    <row r="100" spans="2:25" ht="27" x14ac:dyDescent="0.65">
      <c r="B100" s="11"/>
      <c r="C100" s="11"/>
      <c r="D100" s="11"/>
      <c r="E100" s="11"/>
      <c r="F100" s="11"/>
      <c r="G100" s="11"/>
      <c r="H100" s="11"/>
      <c r="I100" s="11"/>
      <c r="J100" s="11"/>
      <c r="K100" s="11"/>
      <c r="L100" s="11"/>
      <c r="M100" s="11"/>
      <c r="N100" s="11"/>
      <c r="O100" s="11"/>
      <c r="P100" s="11"/>
      <c r="Q100" s="11"/>
      <c r="R100" s="11"/>
      <c r="S100" s="11"/>
      <c r="T100" s="11"/>
      <c r="U100" s="11"/>
      <c r="V100" s="11"/>
      <c r="Y100" s="1596"/>
    </row>
    <row r="101" spans="2:25" ht="27" x14ac:dyDescent="0.65">
      <c r="B101" s="11"/>
      <c r="C101" s="11"/>
      <c r="D101" s="11"/>
      <c r="E101" s="11"/>
      <c r="F101" s="11"/>
      <c r="G101" s="11"/>
      <c r="H101" s="11"/>
      <c r="I101" s="11"/>
      <c r="J101" s="11"/>
      <c r="K101" s="11"/>
      <c r="L101" s="11"/>
      <c r="M101" s="11"/>
      <c r="N101" s="11"/>
      <c r="O101" s="11"/>
      <c r="P101" s="11"/>
      <c r="Q101" s="11"/>
      <c r="R101" s="11"/>
      <c r="S101" s="11"/>
      <c r="T101" s="11"/>
      <c r="U101" s="11"/>
      <c r="V101" s="11"/>
      <c r="Y101" s="1596"/>
    </row>
    <row r="102" spans="2:25" ht="27" x14ac:dyDescent="0.65">
      <c r="B102" s="11"/>
      <c r="C102" s="11"/>
      <c r="D102" s="11"/>
      <c r="E102" s="11"/>
      <c r="F102" s="11"/>
      <c r="G102" s="11"/>
      <c r="H102" s="11"/>
      <c r="I102" s="11"/>
      <c r="J102" s="11"/>
      <c r="K102" s="11"/>
      <c r="L102" s="11"/>
      <c r="M102" s="11"/>
      <c r="N102" s="11"/>
      <c r="O102" s="11"/>
      <c r="P102" s="11"/>
      <c r="Q102" s="11"/>
      <c r="R102" s="11"/>
      <c r="S102" s="11"/>
      <c r="T102" s="11"/>
      <c r="U102" s="11"/>
      <c r="V102" s="11"/>
      <c r="Y102" s="1596"/>
    </row>
    <row r="103" spans="2:25" ht="27" x14ac:dyDescent="0.65">
      <c r="B103" s="11"/>
      <c r="C103" s="11"/>
      <c r="D103" s="11"/>
      <c r="E103" s="11"/>
      <c r="F103" s="11"/>
      <c r="G103" s="11"/>
      <c r="H103" s="11"/>
      <c r="I103" s="11"/>
      <c r="J103" s="11"/>
      <c r="K103" s="11"/>
      <c r="L103" s="11"/>
      <c r="M103" s="11"/>
      <c r="N103" s="11"/>
      <c r="O103" s="11"/>
      <c r="P103" s="11"/>
      <c r="Q103" s="11"/>
      <c r="R103" s="11"/>
      <c r="S103" s="11"/>
      <c r="T103" s="11"/>
      <c r="U103" s="11"/>
      <c r="V103" s="11"/>
      <c r="Y103" s="1596"/>
    </row>
    <row r="104" spans="2:25" ht="27" x14ac:dyDescent="0.65">
      <c r="B104" s="11"/>
      <c r="C104" s="11"/>
      <c r="D104" s="11"/>
      <c r="E104" s="11"/>
      <c r="F104" s="11"/>
      <c r="G104" s="11"/>
      <c r="H104" s="11"/>
      <c r="I104" s="11"/>
      <c r="J104" s="11"/>
      <c r="K104" s="11"/>
      <c r="L104" s="11"/>
      <c r="M104" s="11"/>
      <c r="N104" s="11"/>
      <c r="O104" s="11"/>
      <c r="P104" s="11"/>
      <c r="Q104" s="11"/>
      <c r="R104" s="11"/>
      <c r="S104" s="11"/>
      <c r="T104" s="11"/>
      <c r="U104" s="11"/>
      <c r="V104" s="11"/>
      <c r="Y104" s="1596"/>
    </row>
    <row r="105" spans="2:25" ht="27" x14ac:dyDescent="0.65">
      <c r="B105" s="11"/>
      <c r="C105" s="11"/>
      <c r="D105" s="11"/>
      <c r="E105" s="11"/>
      <c r="F105" s="11"/>
      <c r="G105" s="11"/>
      <c r="H105" s="11"/>
      <c r="I105" s="11"/>
      <c r="J105" s="11"/>
      <c r="K105" s="11"/>
      <c r="L105" s="11"/>
      <c r="M105" s="11"/>
      <c r="N105" s="11"/>
      <c r="O105" s="11"/>
      <c r="P105" s="11"/>
      <c r="Q105" s="11"/>
      <c r="R105" s="11"/>
      <c r="S105" s="11"/>
      <c r="T105" s="11"/>
      <c r="U105" s="11"/>
      <c r="V105" s="11"/>
      <c r="Y105" s="1596"/>
    </row>
    <row r="106" spans="2:25" ht="27" x14ac:dyDescent="0.65">
      <c r="B106" s="11"/>
      <c r="C106" s="11"/>
      <c r="D106" s="11"/>
      <c r="E106" s="11"/>
      <c r="F106" s="11"/>
      <c r="G106" s="11"/>
      <c r="H106" s="11"/>
      <c r="I106" s="11"/>
      <c r="J106" s="11"/>
      <c r="K106" s="11"/>
      <c r="L106" s="11"/>
      <c r="M106" s="11"/>
      <c r="N106" s="11"/>
      <c r="O106" s="11"/>
      <c r="P106" s="11"/>
      <c r="Q106" s="11"/>
      <c r="R106" s="11"/>
      <c r="S106" s="11"/>
      <c r="T106" s="11"/>
      <c r="U106" s="11"/>
      <c r="V106" s="11"/>
      <c r="Y106" s="1596"/>
    </row>
    <row r="107" spans="2:25" ht="27" x14ac:dyDescent="0.65">
      <c r="B107" s="11"/>
      <c r="C107" s="11"/>
      <c r="D107" s="11"/>
      <c r="E107" s="11"/>
      <c r="F107" s="11"/>
      <c r="G107" s="11"/>
      <c r="H107" s="11"/>
      <c r="I107" s="11"/>
      <c r="J107" s="11"/>
      <c r="K107" s="11"/>
      <c r="L107" s="11"/>
      <c r="M107" s="11"/>
      <c r="N107" s="11"/>
      <c r="O107" s="11"/>
      <c r="P107" s="11"/>
      <c r="Q107" s="11"/>
      <c r="R107" s="11"/>
      <c r="S107" s="11"/>
      <c r="T107" s="11"/>
      <c r="U107" s="11"/>
      <c r="V107" s="11"/>
      <c r="Y107" s="1596"/>
    </row>
    <row r="108" spans="2:25" ht="27" x14ac:dyDescent="0.65">
      <c r="B108" s="11"/>
      <c r="C108" s="11"/>
      <c r="D108" s="11"/>
      <c r="E108" s="11"/>
      <c r="F108" s="11"/>
      <c r="G108" s="11"/>
      <c r="H108" s="11"/>
      <c r="I108" s="11"/>
      <c r="J108" s="11"/>
      <c r="K108" s="11"/>
      <c r="L108" s="11"/>
      <c r="M108" s="11"/>
      <c r="N108" s="11"/>
      <c r="O108" s="11"/>
      <c r="P108" s="11"/>
      <c r="Q108" s="11"/>
      <c r="R108" s="11"/>
      <c r="S108" s="11"/>
      <c r="T108" s="11"/>
      <c r="U108" s="11"/>
      <c r="V108" s="11"/>
      <c r="Y108" s="1596"/>
    </row>
    <row r="109" spans="2:25" ht="27" x14ac:dyDescent="0.65">
      <c r="B109" s="11"/>
      <c r="C109" s="11"/>
      <c r="D109" s="11"/>
      <c r="E109" s="11"/>
      <c r="F109" s="11"/>
      <c r="G109" s="11"/>
      <c r="H109" s="11"/>
      <c r="I109" s="11"/>
      <c r="J109" s="11"/>
      <c r="K109" s="11"/>
      <c r="L109" s="11"/>
      <c r="M109" s="11"/>
      <c r="N109" s="11"/>
      <c r="O109" s="11"/>
      <c r="P109" s="11"/>
      <c r="Q109" s="11"/>
      <c r="R109" s="11"/>
      <c r="S109" s="11"/>
      <c r="T109" s="11"/>
      <c r="U109" s="11"/>
      <c r="V109" s="11"/>
      <c r="Y109" s="1596"/>
    </row>
    <row r="110" spans="2:25" ht="27" x14ac:dyDescent="0.65">
      <c r="B110" s="11"/>
      <c r="C110" s="11"/>
      <c r="D110" s="11"/>
      <c r="E110" s="11"/>
      <c r="F110" s="11"/>
      <c r="G110" s="11"/>
      <c r="H110" s="11"/>
      <c r="I110" s="11"/>
      <c r="J110" s="11"/>
      <c r="K110" s="11"/>
      <c r="L110" s="11"/>
      <c r="M110" s="11"/>
      <c r="N110" s="11"/>
      <c r="O110" s="11"/>
      <c r="P110" s="11"/>
      <c r="Q110" s="11"/>
      <c r="R110" s="11"/>
      <c r="S110" s="11"/>
      <c r="T110" s="11"/>
      <c r="U110" s="11"/>
      <c r="V110" s="11"/>
      <c r="Y110" s="1596"/>
    </row>
    <row r="111" spans="2:25" ht="27" x14ac:dyDescent="0.65">
      <c r="B111" s="11"/>
      <c r="C111" s="11"/>
      <c r="D111" s="11"/>
      <c r="E111" s="11"/>
      <c r="F111" s="11"/>
      <c r="G111" s="11"/>
      <c r="H111" s="11"/>
      <c r="I111" s="11"/>
      <c r="J111" s="11"/>
      <c r="K111" s="11"/>
      <c r="L111" s="11"/>
      <c r="M111" s="11"/>
      <c r="N111" s="11"/>
      <c r="O111" s="11"/>
      <c r="P111" s="11"/>
      <c r="Q111" s="11"/>
      <c r="R111" s="11"/>
      <c r="S111" s="11"/>
      <c r="T111" s="11"/>
      <c r="U111" s="11"/>
      <c r="V111" s="11"/>
      <c r="Y111" s="1596"/>
    </row>
    <row r="112" spans="2:25" ht="27" x14ac:dyDescent="0.65">
      <c r="B112" s="11"/>
      <c r="C112" s="11"/>
      <c r="D112" s="11"/>
      <c r="E112" s="11"/>
      <c r="F112" s="11"/>
      <c r="G112" s="11"/>
      <c r="H112" s="11"/>
      <c r="I112" s="11"/>
      <c r="J112" s="11"/>
      <c r="K112" s="11"/>
      <c r="L112" s="11"/>
      <c r="M112" s="11"/>
      <c r="N112" s="11"/>
      <c r="O112" s="11"/>
      <c r="P112" s="11"/>
      <c r="Q112" s="11"/>
      <c r="R112" s="11"/>
      <c r="S112" s="11"/>
      <c r="T112" s="11"/>
      <c r="U112" s="11"/>
      <c r="V112" s="11"/>
      <c r="Y112" s="1596"/>
    </row>
    <row r="113" spans="2:25" ht="27" x14ac:dyDescent="0.65">
      <c r="B113" s="11"/>
      <c r="C113" s="11"/>
      <c r="D113" s="11"/>
      <c r="E113" s="11"/>
      <c r="F113" s="11"/>
      <c r="G113" s="11"/>
      <c r="H113" s="11"/>
      <c r="I113" s="11"/>
      <c r="J113" s="11"/>
      <c r="K113" s="11"/>
      <c r="L113" s="11"/>
      <c r="M113" s="11"/>
      <c r="N113" s="11"/>
      <c r="O113" s="11"/>
      <c r="P113" s="11"/>
      <c r="Q113" s="11"/>
      <c r="R113" s="11"/>
      <c r="S113" s="11"/>
      <c r="T113" s="11"/>
      <c r="U113" s="11"/>
      <c r="V113" s="11"/>
      <c r="Y113" s="1596"/>
    </row>
    <row r="114" spans="2:25" ht="21.75" x14ac:dyDescent="0.5">
      <c r="B114" s="11"/>
      <c r="C114" s="11"/>
      <c r="D114" s="11"/>
      <c r="E114" s="11"/>
      <c r="F114" s="11"/>
      <c r="G114" s="11"/>
      <c r="H114" s="11"/>
      <c r="I114" s="11"/>
      <c r="J114" s="11"/>
      <c r="K114" s="11"/>
      <c r="L114" s="11"/>
      <c r="M114" s="11"/>
      <c r="N114" s="11"/>
      <c r="O114" s="11"/>
      <c r="P114" s="11"/>
      <c r="Q114" s="11"/>
      <c r="R114" s="11"/>
      <c r="S114" s="11"/>
      <c r="T114" s="11"/>
      <c r="U114" s="11"/>
      <c r="V114" s="11"/>
    </row>
    <row r="115" spans="2:25" ht="21.75" x14ac:dyDescent="0.5">
      <c r="B115" s="11"/>
      <c r="C115" s="11"/>
      <c r="D115" s="11"/>
      <c r="E115" s="11"/>
      <c r="F115" s="11"/>
      <c r="G115" s="11"/>
      <c r="H115" s="11"/>
      <c r="I115" s="11"/>
      <c r="J115" s="11"/>
      <c r="K115" s="11"/>
      <c r="L115" s="11"/>
      <c r="M115" s="11"/>
      <c r="N115" s="11"/>
      <c r="O115" s="11"/>
      <c r="P115" s="11"/>
      <c r="Q115" s="11"/>
      <c r="R115" s="11"/>
      <c r="S115" s="11"/>
      <c r="T115" s="11"/>
      <c r="U115" s="11"/>
      <c r="V115" s="11"/>
    </row>
    <row r="116" spans="2:25" ht="21.75" x14ac:dyDescent="0.5">
      <c r="B116" s="11"/>
      <c r="C116" s="11"/>
      <c r="D116" s="11"/>
      <c r="E116" s="11"/>
      <c r="F116" s="11"/>
      <c r="G116" s="11"/>
      <c r="H116" s="11"/>
      <c r="I116" s="11"/>
      <c r="J116" s="11"/>
      <c r="K116" s="11"/>
      <c r="L116" s="11"/>
      <c r="M116" s="11"/>
      <c r="N116" s="11"/>
      <c r="O116" s="11"/>
      <c r="P116" s="11"/>
      <c r="Q116" s="11"/>
      <c r="R116" s="11"/>
      <c r="S116" s="11"/>
      <c r="T116" s="11"/>
      <c r="U116" s="11"/>
      <c r="V116" s="11"/>
    </row>
    <row r="117" spans="2:25" ht="21.75" x14ac:dyDescent="0.5">
      <c r="B117" s="11"/>
      <c r="C117" s="11"/>
      <c r="D117" s="11"/>
      <c r="E117" s="11"/>
      <c r="F117" s="11"/>
      <c r="G117" s="11"/>
      <c r="H117" s="11"/>
      <c r="I117" s="11"/>
      <c r="J117" s="11"/>
      <c r="K117" s="11"/>
      <c r="L117" s="11"/>
      <c r="M117" s="11"/>
      <c r="N117" s="11"/>
      <c r="O117" s="11"/>
      <c r="P117" s="11"/>
      <c r="Q117" s="11"/>
      <c r="R117" s="11"/>
      <c r="S117" s="11"/>
      <c r="T117" s="11"/>
      <c r="U117" s="11"/>
      <c r="V117" s="11"/>
    </row>
    <row r="118" spans="2:25" ht="21.75" x14ac:dyDescent="0.5">
      <c r="B118" s="11"/>
      <c r="C118" s="11"/>
      <c r="D118" s="11"/>
      <c r="E118" s="11"/>
      <c r="F118" s="11"/>
      <c r="G118" s="11"/>
      <c r="H118" s="11"/>
      <c r="I118" s="11"/>
      <c r="J118" s="11"/>
      <c r="K118" s="11"/>
      <c r="L118" s="11"/>
      <c r="M118" s="11"/>
      <c r="N118" s="11"/>
      <c r="O118" s="11"/>
      <c r="P118" s="11"/>
      <c r="Q118" s="11"/>
      <c r="R118" s="11"/>
      <c r="S118" s="11"/>
      <c r="T118" s="11"/>
      <c r="U118" s="11"/>
      <c r="V118" s="11"/>
    </row>
    <row r="119" spans="2:25" ht="21.75" x14ac:dyDescent="0.5">
      <c r="B119" s="11"/>
      <c r="C119" s="11"/>
      <c r="D119" s="11"/>
      <c r="E119" s="11"/>
      <c r="F119" s="11"/>
      <c r="G119" s="11"/>
      <c r="H119" s="11"/>
      <c r="I119" s="11"/>
      <c r="J119" s="11"/>
      <c r="K119" s="11"/>
      <c r="L119" s="11"/>
      <c r="M119" s="11"/>
      <c r="N119" s="11"/>
      <c r="O119" s="11"/>
      <c r="P119" s="11"/>
      <c r="Q119" s="11"/>
      <c r="R119" s="11"/>
      <c r="S119" s="11"/>
      <c r="T119" s="11"/>
      <c r="U119" s="11"/>
      <c r="V119" s="11"/>
    </row>
    <row r="120" spans="2:25" ht="21.75" x14ac:dyDescent="0.5">
      <c r="B120" s="11"/>
      <c r="C120" s="11"/>
      <c r="D120" s="11"/>
      <c r="E120" s="11"/>
      <c r="F120" s="11"/>
      <c r="G120" s="11"/>
      <c r="H120" s="11"/>
      <c r="I120" s="11"/>
      <c r="J120" s="11"/>
      <c r="K120" s="11"/>
      <c r="L120" s="11"/>
      <c r="M120" s="11"/>
      <c r="N120" s="11"/>
      <c r="O120" s="11"/>
      <c r="P120" s="11"/>
      <c r="Q120" s="11"/>
      <c r="R120" s="11"/>
      <c r="S120" s="11"/>
      <c r="T120" s="11"/>
      <c r="U120" s="11"/>
      <c r="V120" s="11"/>
    </row>
    <row r="121" spans="2:25" ht="21.75" x14ac:dyDescent="0.5">
      <c r="B121" s="11"/>
      <c r="C121" s="11"/>
      <c r="D121" s="11"/>
      <c r="E121" s="11"/>
      <c r="F121" s="11"/>
      <c r="G121" s="11"/>
      <c r="H121" s="11"/>
      <c r="I121" s="11"/>
      <c r="J121" s="11"/>
      <c r="K121" s="11"/>
      <c r="L121" s="11"/>
      <c r="M121" s="11"/>
      <c r="N121" s="11"/>
      <c r="O121" s="11"/>
      <c r="P121" s="11"/>
      <c r="Q121" s="11"/>
      <c r="R121" s="11"/>
      <c r="S121" s="11"/>
      <c r="T121" s="11"/>
      <c r="U121" s="11"/>
      <c r="V121" s="11"/>
    </row>
    <row r="122" spans="2:25" ht="21.75" x14ac:dyDescent="0.5">
      <c r="B122" s="11"/>
      <c r="C122" s="11"/>
      <c r="D122" s="11"/>
      <c r="E122" s="11"/>
      <c r="F122" s="11"/>
      <c r="G122" s="11"/>
      <c r="H122" s="11"/>
      <c r="I122" s="11"/>
      <c r="J122" s="11"/>
      <c r="K122" s="11"/>
      <c r="L122" s="11"/>
      <c r="M122" s="11"/>
      <c r="N122" s="11"/>
      <c r="O122" s="11"/>
      <c r="P122" s="11"/>
      <c r="Q122" s="11"/>
      <c r="R122" s="11"/>
      <c r="S122" s="11"/>
      <c r="T122" s="11"/>
      <c r="U122" s="11"/>
      <c r="V122" s="11"/>
    </row>
    <row r="123" spans="2:25" ht="21.75" x14ac:dyDescent="0.5">
      <c r="B123" s="11"/>
      <c r="C123" s="11"/>
      <c r="D123" s="11"/>
      <c r="E123" s="11"/>
      <c r="F123" s="11"/>
      <c r="G123" s="11"/>
      <c r="H123" s="11"/>
      <c r="I123" s="11"/>
      <c r="J123" s="11"/>
      <c r="K123" s="11"/>
      <c r="L123" s="11"/>
      <c r="M123" s="11"/>
      <c r="N123" s="11"/>
      <c r="O123" s="11"/>
      <c r="P123" s="11"/>
      <c r="Q123" s="11"/>
      <c r="R123" s="11"/>
      <c r="S123" s="11"/>
      <c r="T123" s="11"/>
      <c r="U123" s="11"/>
      <c r="V123" s="11"/>
    </row>
  </sheetData>
  <mergeCells count="13">
    <mergeCell ref="Y4:AP4"/>
    <mergeCell ref="B9:B11"/>
    <mergeCell ref="D9:D11"/>
    <mergeCell ref="E9:E11"/>
    <mergeCell ref="F9:F11"/>
    <mergeCell ref="G9:G11"/>
    <mergeCell ref="H9:H11"/>
    <mergeCell ref="I9:I11"/>
    <mergeCell ref="J9:L9"/>
    <mergeCell ref="M9:U9"/>
    <mergeCell ref="V9:V11"/>
    <mergeCell ref="B4:L4"/>
    <mergeCell ref="M4:V4"/>
  </mergeCells>
  <printOptions horizontalCentered="1"/>
  <pageMargins left="0.196850393700787" right="0.196850393700787" top="0.59055118110236204" bottom="0.59055118110236204" header="0.511811023622047" footer="0.511811023622047"/>
  <pageSetup paperSize="9" scale="43" orientation="portrait" r:id="rId1"/>
  <headerFooter alignWithMargins="0">
    <oddFooter>&amp;C&amp;"Times New Roman,Regular"&amp;20- &amp;P+62 -</oddFooter>
  </headerFooter>
  <colBreaks count="1" manualBreakCount="1">
    <brk id="12" max="67"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8"/>
  <sheetViews>
    <sheetView rightToLeft="1" view="pageBreakPreview" zoomScale="50" zoomScaleNormal="50" zoomScaleSheetLayoutView="50" workbookViewId="0"/>
  </sheetViews>
  <sheetFormatPr defaultRowHeight="21.75" x14ac:dyDescent="0.5"/>
  <cols>
    <col min="1" max="1" width="9.140625" style="11"/>
    <col min="2" max="2" width="13.7109375" style="9" customWidth="1"/>
    <col min="3" max="3" width="103.140625" style="11" customWidth="1"/>
    <col min="4" max="4" width="12.42578125" style="9" customWidth="1"/>
    <col min="5" max="5" width="101.85546875" style="11" customWidth="1"/>
    <col min="6" max="6" width="14.7109375" style="9" customWidth="1"/>
    <col min="7" max="16384" width="9.140625" style="11"/>
  </cols>
  <sheetData>
    <row r="1" spans="2:13" s="5" customFormat="1" ht="19.5" customHeight="1" x14ac:dyDescent="0.65">
      <c r="B1" s="1"/>
      <c r="C1" s="2"/>
      <c r="D1" s="3"/>
      <c r="E1" s="4"/>
      <c r="F1" s="3"/>
      <c r="G1" s="2"/>
      <c r="H1" s="2"/>
      <c r="I1" s="2"/>
      <c r="J1" s="2"/>
      <c r="K1" s="2"/>
      <c r="L1" s="2"/>
      <c r="M1" s="2"/>
    </row>
    <row r="2" spans="2:13" s="8" customFormat="1" ht="36.75" x14ac:dyDescent="0.85">
      <c r="B2" s="6"/>
      <c r="C2" s="1639" t="s">
        <v>1702</v>
      </c>
      <c r="D2" s="1639"/>
      <c r="E2" s="1639"/>
      <c r="F2" s="7"/>
    </row>
    <row r="3" spans="2:13" s="5" customFormat="1" ht="17.25" customHeight="1" x14ac:dyDescent="0.85">
      <c r="B3" s="1"/>
      <c r="C3" s="1086"/>
      <c r="D3" s="936"/>
      <c r="E3" s="420"/>
      <c r="F3" s="3"/>
      <c r="G3" s="2"/>
      <c r="H3" s="2"/>
      <c r="I3" s="2"/>
      <c r="J3" s="2"/>
      <c r="K3" s="2"/>
      <c r="L3" s="2"/>
      <c r="M3" s="2"/>
    </row>
    <row r="4" spans="2:13" ht="36.75" x14ac:dyDescent="0.85">
      <c r="C4" s="1639" t="s">
        <v>885</v>
      </c>
      <c r="D4" s="1639"/>
      <c r="E4" s="1639"/>
      <c r="F4" s="10"/>
    </row>
    <row r="5" spans="2:13" s="5" customFormat="1" ht="19.5" customHeight="1" thickBot="1" x14ac:dyDescent="0.7">
      <c r="B5" s="1"/>
      <c r="C5" s="2"/>
      <c r="D5" s="3"/>
      <c r="E5" s="4"/>
      <c r="F5" s="3"/>
      <c r="G5" s="2"/>
      <c r="H5" s="2"/>
      <c r="I5" s="2"/>
      <c r="J5" s="2"/>
      <c r="K5" s="2"/>
      <c r="L5" s="2"/>
      <c r="M5" s="2"/>
    </row>
    <row r="6" spans="2:13" ht="8.25" customHeight="1" thickTop="1" x14ac:dyDescent="0.5">
      <c r="B6" s="1604"/>
      <c r="C6" s="1605"/>
      <c r="D6" s="1606"/>
      <c r="E6" s="1605"/>
      <c r="F6" s="1607"/>
    </row>
    <row r="7" spans="2:13" ht="21" customHeight="1" x14ac:dyDescent="0.5">
      <c r="B7" s="16"/>
      <c r="C7" s="17"/>
      <c r="D7" s="18"/>
      <c r="E7" s="17"/>
      <c r="F7" s="19"/>
    </row>
    <row r="8" spans="2:13" s="20" customFormat="1" ht="21.2" customHeight="1" x14ac:dyDescent="0.7">
      <c r="B8" s="421" t="s">
        <v>307</v>
      </c>
      <c r="C8" s="422" t="s">
        <v>214</v>
      </c>
      <c r="D8" s="422" t="s">
        <v>215</v>
      </c>
      <c r="E8" s="423" t="s">
        <v>306</v>
      </c>
      <c r="F8" s="424" t="s">
        <v>308</v>
      </c>
    </row>
    <row r="9" spans="2:13" s="20" customFormat="1" ht="21" customHeight="1" x14ac:dyDescent="0.7">
      <c r="B9" s="425"/>
      <c r="C9" s="426"/>
      <c r="D9" s="427" t="s">
        <v>392</v>
      </c>
      <c r="E9" s="426"/>
      <c r="F9" s="428"/>
    </row>
    <row r="10" spans="2:13" s="20" customFormat="1" ht="9.75" customHeight="1" x14ac:dyDescent="0.65">
      <c r="B10" s="21"/>
      <c r="C10" s="22"/>
      <c r="D10" s="23"/>
      <c r="E10" s="24"/>
      <c r="F10" s="25"/>
    </row>
    <row r="11" spans="2:13" s="20" customFormat="1" ht="27.75" customHeight="1" x14ac:dyDescent="0.65">
      <c r="B11" s="21"/>
      <c r="C11" s="972" t="s">
        <v>744</v>
      </c>
      <c r="D11" s="1608" t="s">
        <v>747</v>
      </c>
      <c r="E11" s="973" t="s">
        <v>745</v>
      </c>
      <c r="F11" s="25"/>
    </row>
    <row r="12" spans="2:13" s="182" customFormat="1" ht="23.25" customHeight="1" x14ac:dyDescent="0.65">
      <c r="B12" s="1609"/>
      <c r="C12" s="1610" t="s">
        <v>725</v>
      </c>
      <c r="D12" s="1608" t="s">
        <v>802</v>
      </c>
      <c r="E12" s="1611" t="s">
        <v>442</v>
      </c>
      <c r="F12" s="1612"/>
    </row>
    <row r="13" spans="2:13" s="8" customFormat="1" ht="23.25" customHeight="1" x14ac:dyDescent="0.65">
      <c r="B13" s="1613">
        <v>1</v>
      </c>
      <c r="C13" s="1614" t="s">
        <v>726</v>
      </c>
      <c r="D13" s="1615" t="s">
        <v>393</v>
      </c>
      <c r="E13" s="1616" t="s">
        <v>309</v>
      </c>
      <c r="F13" s="1617">
        <v>1</v>
      </c>
    </row>
    <row r="14" spans="2:13" s="8" customFormat="1" ht="23.25" customHeight="1" x14ac:dyDescent="0.65">
      <c r="B14" s="1613">
        <v>2</v>
      </c>
      <c r="C14" s="1618" t="s">
        <v>789</v>
      </c>
      <c r="D14" s="1615" t="s">
        <v>394</v>
      </c>
      <c r="E14" s="1619" t="s">
        <v>790</v>
      </c>
      <c r="F14" s="1617">
        <v>2</v>
      </c>
    </row>
    <row r="15" spans="2:13" s="8" customFormat="1" ht="23.25" customHeight="1" x14ac:dyDescent="0.65">
      <c r="B15" s="1613">
        <v>3</v>
      </c>
      <c r="C15" s="1618" t="s">
        <v>407</v>
      </c>
      <c r="D15" s="1615" t="s">
        <v>395</v>
      </c>
      <c r="E15" s="1619" t="s">
        <v>875</v>
      </c>
      <c r="F15" s="1617">
        <v>3</v>
      </c>
    </row>
    <row r="16" spans="2:13" s="8" customFormat="1" ht="23.25" customHeight="1" x14ac:dyDescent="0.65">
      <c r="B16" s="1613">
        <v>4</v>
      </c>
      <c r="C16" s="1618" t="s">
        <v>380</v>
      </c>
      <c r="D16" s="1615" t="s">
        <v>721</v>
      </c>
      <c r="E16" s="1619" t="s">
        <v>381</v>
      </c>
      <c r="F16" s="1617">
        <v>4</v>
      </c>
    </row>
    <row r="17" spans="2:6" s="8" customFormat="1" ht="23.25" customHeight="1" x14ac:dyDescent="0.65">
      <c r="B17" s="914">
        <v>5</v>
      </c>
      <c r="C17" s="1618" t="s">
        <v>722</v>
      </c>
      <c r="D17" s="1615" t="s">
        <v>396</v>
      </c>
      <c r="E17" s="1619" t="s">
        <v>718</v>
      </c>
      <c r="F17" s="915">
        <v>5</v>
      </c>
    </row>
    <row r="18" spans="2:6" s="8" customFormat="1" ht="51.75" customHeight="1" x14ac:dyDescent="0.65">
      <c r="B18" s="914">
        <v>6</v>
      </c>
      <c r="C18" s="1073" t="s">
        <v>867</v>
      </c>
      <c r="D18" s="1615" t="s">
        <v>397</v>
      </c>
      <c r="E18" s="1074" t="s">
        <v>868</v>
      </c>
      <c r="F18" s="915">
        <v>6</v>
      </c>
    </row>
    <row r="19" spans="2:6" s="8" customFormat="1" ht="28.5" customHeight="1" x14ac:dyDescent="0.65">
      <c r="B19" s="1613">
        <v>7</v>
      </c>
      <c r="C19" s="1618" t="s">
        <v>869</v>
      </c>
      <c r="D19" s="1615" t="s">
        <v>398</v>
      </c>
      <c r="E19" s="1074" t="s">
        <v>870</v>
      </c>
      <c r="F19" s="1617">
        <v>7</v>
      </c>
    </row>
    <row r="20" spans="2:6" s="8" customFormat="1" ht="54.75" customHeight="1" x14ac:dyDescent="0.65">
      <c r="B20" s="1613">
        <v>8</v>
      </c>
      <c r="C20" s="1073" t="s">
        <v>871</v>
      </c>
      <c r="D20" s="1615" t="s">
        <v>399</v>
      </c>
      <c r="E20" s="1074" t="s">
        <v>872</v>
      </c>
      <c r="F20" s="1617">
        <v>8</v>
      </c>
    </row>
    <row r="21" spans="2:6" s="8" customFormat="1" ht="50.25" customHeight="1" x14ac:dyDescent="0.65">
      <c r="B21" s="1613">
        <v>9</v>
      </c>
      <c r="C21" s="1073" t="s">
        <v>873</v>
      </c>
      <c r="D21" s="1615" t="s">
        <v>441</v>
      </c>
      <c r="E21" s="1074" t="s">
        <v>874</v>
      </c>
      <c r="F21" s="1617">
        <v>9</v>
      </c>
    </row>
    <row r="22" spans="2:6" s="8" customFormat="1" ht="23.25" customHeight="1" x14ac:dyDescent="0.65">
      <c r="B22" s="1613">
        <v>10</v>
      </c>
      <c r="C22" s="1618" t="s">
        <v>384</v>
      </c>
      <c r="D22" s="1615" t="s">
        <v>441</v>
      </c>
      <c r="E22" s="1619" t="s">
        <v>382</v>
      </c>
      <c r="F22" s="1617">
        <v>10</v>
      </c>
    </row>
    <row r="23" spans="2:6" s="8" customFormat="1" ht="23.25" customHeight="1" x14ac:dyDescent="0.65">
      <c r="B23" s="1613">
        <v>11</v>
      </c>
      <c r="C23" s="1618" t="s">
        <v>727</v>
      </c>
      <c r="D23" s="1615" t="s">
        <v>400</v>
      </c>
      <c r="E23" s="1620" t="s">
        <v>310</v>
      </c>
      <c r="F23" s="1617">
        <v>11</v>
      </c>
    </row>
    <row r="24" spans="2:6" s="8" customFormat="1" ht="23.25" customHeight="1" x14ac:dyDescent="0.65">
      <c r="B24" s="1613">
        <v>12</v>
      </c>
      <c r="C24" s="1618" t="s">
        <v>723</v>
      </c>
      <c r="D24" s="1615" t="s">
        <v>800</v>
      </c>
      <c r="E24" s="1621" t="s">
        <v>385</v>
      </c>
      <c r="F24" s="1617">
        <v>12</v>
      </c>
    </row>
    <row r="25" spans="2:6" s="8" customFormat="1" ht="23.25" customHeight="1" x14ac:dyDescent="0.65">
      <c r="B25" s="1613">
        <v>13</v>
      </c>
      <c r="C25" s="1618" t="s">
        <v>724</v>
      </c>
      <c r="D25" s="1615" t="s">
        <v>800</v>
      </c>
      <c r="E25" s="1621" t="s">
        <v>383</v>
      </c>
      <c r="F25" s="1617">
        <v>13</v>
      </c>
    </row>
    <row r="26" spans="2:6" s="8" customFormat="1" ht="23.25" customHeight="1" x14ac:dyDescent="0.65">
      <c r="B26" s="1613">
        <v>14</v>
      </c>
      <c r="C26" s="1618" t="s">
        <v>728</v>
      </c>
      <c r="D26" s="1615" t="s">
        <v>801</v>
      </c>
      <c r="E26" s="1616" t="s">
        <v>408</v>
      </c>
      <c r="F26" s="1617">
        <v>14</v>
      </c>
    </row>
    <row r="27" spans="2:6" s="8" customFormat="1" ht="23.25" customHeight="1" x14ac:dyDescent="0.65">
      <c r="B27" s="1613">
        <v>15</v>
      </c>
      <c r="C27" s="1622" t="s">
        <v>592</v>
      </c>
      <c r="D27" s="1615" t="s">
        <v>1835</v>
      </c>
      <c r="E27" s="1623" t="s">
        <v>570</v>
      </c>
      <c r="F27" s="1617">
        <v>15</v>
      </c>
    </row>
    <row r="28" spans="2:6" s="8" customFormat="1" ht="23.25" customHeight="1" x14ac:dyDescent="0.65">
      <c r="B28" s="1613">
        <v>16</v>
      </c>
      <c r="C28" s="1618" t="s">
        <v>409</v>
      </c>
      <c r="D28" s="1615" t="s">
        <v>1836</v>
      </c>
      <c r="E28" s="1619" t="s">
        <v>443</v>
      </c>
      <c r="F28" s="1617">
        <v>16</v>
      </c>
    </row>
    <row r="29" spans="2:6" s="8" customFormat="1" ht="23.25" customHeight="1" x14ac:dyDescent="0.65">
      <c r="B29" s="1609"/>
      <c r="C29" s="1610" t="s">
        <v>571</v>
      </c>
      <c r="D29" s="1636" t="s">
        <v>1840</v>
      </c>
      <c r="E29" s="1624" t="s">
        <v>730</v>
      </c>
      <c r="F29" s="1612"/>
    </row>
    <row r="30" spans="2:6" s="8" customFormat="1" ht="23.25" customHeight="1" x14ac:dyDescent="0.65">
      <c r="B30" s="1613">
        <v>17</v>
      </c>
      <c r="C30" s="1622" t="s">
        <v>729</v>
      </c>
      <c r="D30" s="1615" t="s">
        <v>1837</v>
      </c>
      <c r="E30" s="1623" t="s">
        <v>665</v>
      </c>
      <c r="F30" s="1617">
        <v>17</v>
      </c>
    </row>
    <row r="31" spans="2:6" s="8" customFormat="1" ht="23.25" customHeight="1" x14ac:dyDescent="0.65">
      <c r="B31" s="1613">
        <v>18</v>
      </c>
      <c r="C31" s="1622" t="s">
        <v>589</v>
      </c>
      <c r="D31" s="1615" t="s">
        <v>1838</v>
      </c>
      <c r="E31" s="1623" t="s">
        <v>591</v>
      </c>
      <c r="F31" s="1617">
        <v>18</v>
      </c>
    </row>
    <row r="32" spans="2:6" s="8" customFormat="1" ht="23.25" customHeight="1" x14ac:dyDescent="0.65">
      <c r="B32" s="1613">
        <v>19</v>
      </c>
      <c r="C32" s="1622" t="s">
        <v>590</v>
      </c>
      <c r="D32" s="1615" t="s">
        <v>1839</v>
      </c>
      <c r="E32" s="1623" t="s">
        <v>731</v>
      </c>
      <c r="F32" s="1617">
        <v>19</v>
      </c>
    </row>
    <row r="33" spans="2:6" s="182" customFormat="1" ht="23.25" customHeight="1" x14ac:dyDescent="0.65">
      <c r="B33" s="1613"/>
      <c r="C33" s="1610" t="s">
        <v>1703</v>
      </c>
      <c r="D33" s="1636" t="s">
        <v>1843</v>
      </c>
      <c r="E33" s="1611" t="s">
        <v>1704</v>
      </c>
      <c r="F33" s="1617"/>
    </row>
    <row r="34" spans="2:6" s="8" customFormat="1" ht="23.25" customHeight="1" x14ac:dyDescent="0.65">
      <c r="B34" s="1613">
        <v>20</v>
      </c>
      <c r="C34" s="1618" t="s">
        <v>1705</v>
      </c>
      <c r="D34" s="1615" t="s">
        <v>1841</v>
      </c>
      <c r="E34" s="1625" t="s">
        <v>1706</v>
      </c>
      <c r="F34" s="1617">
        <v>20</v>
      </c>
    </row>
    <row r="35" spans="2:6" s="8" customFormat="1" ht="23.25" customHeight="1" x14ac:dyDescent="0.65">
      <c r="B35" s="1613">
        <v>21</v>
      </c>
      <c r="C35" s="1618" t="s">
        <v>1707</v>
      </c>
      <c r="D35" s="1615" t="s">
        <v>1842</v>
      </c>
      <c r="E35" s="1625" t="s">
        <v>1708</v>
      </c>
      <c r="F35" s="1617">
        <v>21</v>
      </c>
    </row>
    <row r="36" spans="2:6" s="8" customFormat="1" ht="23.25" customHeight="1" x14ac:dyDescent="0.65">
      <c r="B36" s="1613"/>
      <c r="C36" s="1610" t="s">
        <v>1709</v>
      </c>
      <c r="D36" s="1636" t="s">
        <v>1844</v>
      </c>
      <c r="E36" s="1611" t="s">
        <v>1710</v>
      </c>
      <c r="F36" s="1617"/>
    </row>
    <row r="37" spans="2:6" s="182" customFormat="1" ht="23.25" customHeight="1" x14ac:dyDescent="0.65">
      <c r="B37" s="1613">
        <v>22</v>
      </c>
      <c r="C37" s="1618" t="s">
        <v>1711</v>
      </c>
      <c r="D37" s="1615" t="s">
        <v>1845</v>
      </c>
      <c r="E37" s="1625" t="s">
        <v>1712</v>
      </c>
      <c r="F37" s="1617">
        <v>22</v>
      </c>
    </row>
    <row r="38" spans="2:6" s="8" customFormat="1" ht="23.25" customHeight="1" x14ac:dyDescent="0.65">
      <c r="B38" s="1613">
        <v>23</v>
      </c>
      <c r="C38" s="1618" t="s">
        <v>1713</v>
      </c>
      <c r="D38" s="1615" t="s">
        <v>1846</v>
      </c>
      <c r="E38" s="1625" t="s">
        <v>1714</v>
      </c>
      <c r="F38" s="1617">
        <v>23</v>
      </c>
    </row>
    <row r="39" spans="2:6" s="8" customFormat="1" ht="23.25" customHeight="1" x14ac:dyDescent="0.65">
      <c r="B39" s="1613">
        <v>24</v>
      </c>
      <c r="C39" s="1618" t="s">
        <v>1715</v>
      </c>
      <c r="D39" s="1615" t="s">
        <v>1847</v>
      </c>
      <c r="E39" s="1625" t="s">
        <v>1717</v>
      </c>
      <c r="F39" s="1617">
        <v>24</v>
      </c>
    </row>
    <row r="40" spans="2:6" s="182" customFormat="1" ht="23.25" customHeight="1" x14ac:dyDescent="0.65">
      <c r="B40" s="1613">
        <v>25</v>
      </c>
      <c r="C40" s="1618" t="s">
        <v>1718</v>
      </c>
      <c r="D40" s="1615" t="s">
        <v>1847</v>
      </c>
      <c r="E40" s="1625" t="s">
        <v>1719</v>
      </c>
      <c r="F40" s="1617">
        <v>25</v>
      </c>
    </row>
    <row r="41" spans="2:6" s="8" customFormat="1" ht="23.25" customHeight="1" x14ac:dyDescent="0.65">
      <c r="B41" s="1613">
        <v>26</v>
      </c>
      <c r="C41" s="1626" t="s">
        <v>1720</v>
      </c>
      <c r="D41" s="1615" t="s">
        <v>1848</v>
      </c>
      <c r="E41" s="1627" t="s">
        <v>1722</v>
      </c>
      <c r="F41" s="1617">
        <v>26</v>
      </c>
    </row>
    <row r="42" spans="2:6" s="8" customFormat="1" ht="23.25" customHeight="1" x14ac:dyDescent="0.65">
      <c r="B42" s="1613">
        <v>27</v>
      </c>
      <c r="C42" s="1618" t="s">
        <v>1723</v>
      </c>
      <c r="D42" s="1615" t="s">
        <v>1716</v>
      </c>
      <c r="E42" s="1625" t="s">
        <v>1724</v>
      </c>
      <c r="F42" s="1617">
        <v>27</v>
      </c>
    </row>
    <row r="43" spans="2:6" s="8" customFormat="1" ht="23.25" customHeight="1" x14ac:dyDescent="0.65">
      <c r="B43" s="1613">
        <v>28</v>
      </c>
      <c r="C43" s="1618" t="s">
        <v>1725</v>
      </c>
      <c r="D43" s="1615" t="s">
        <v>1721</v>
      </c>
      <c r="E43" s="1625" t="s">
        <v>1726</v>
      </c>
      <c r="F43" s="1617">
        <v>28</v>
      </c>
    </row>
    <row r="44" spans="2:6" s="8" customFormat="1" ht="23.25" customHeight="1" x14ac:dyDescent="0.65">
      <c r="B44" s="1613">
        <v>29</v>
      </c>
      <c r="C44" s="1618" t="s">
        <v>1727</v>
      </c>
      <c r="D44" s="1615" t="s">
        <v>1849</v>
      </c>
      <c r="E44" s="1625" t="s">
        <v>1729</v>
      </c>
      <c r="F44" s="1617">
        <v>29</v>
      </c>
    </row>
    <row r="45" spans="2:6" s="8" customFormat="1" ht="30" customHeight="1" x14ac:dyDescent="0.65">
      <c r="B45" s="1613">
        <v>30</v>
      </c>
      <c r="C45" s="1618" t="s">
        <v>1730</v>
      </c>
      <c r="D45" s="1615" t="s">
        <v>1728</v>
      </c>
      <c r="E45" s="1625" t="s">
        <v>1732</v>
      </c>
      <c r="F45" s="1617">
        <v>30</v>
      </c>
    </row>
    <row r="46" spans="2:6" s="8" customFormat="1" ht="24.2" customHeight="1" x14ac:dyDescent="0.65">
      <c r="B46" s="1613">
        <v>31</v>
      </c>
      <c r="C46" s="1618" t="s">
        <v>1733</v>
      </c>
      <c r="D46" s="1615" t="s">
        <v>1731</v>
      </c>
      <c r="E46" s="1625" t="s">
        <v>1734</v>
      </c>
      <c r="F46" s="1617">
        <v>31</v>
      </c>
    </row>
    <row r="47" spans="2:6" s="8" customFormat="1" ht="23.25" customHeight="1" x14ac:dyDescent="0.65">
      <c r="B47" s="1613"/>
      <c r="C47" s="1610" t="s">
        <v>1735</v>
      </c>
      <c r="D47" s="1636" t="s">
        <v>1854</v>
      </c>
      <c r="E47" s="1611" t="s">
        <v>1736</v>
      </c>
      <c r="F47" s="1617"/>
    </row>
    <row r="48" spans="2:6" s="8" customFormat="1" ht="23.25" customHeight="1" x14ac:dyDescent="0.65">
      <c r="B48" s="1613">
        <v>32</v>
      </c>
      <c r="C48" s="1618" t="s">
        <v>1737</v>
      </c>
      <c r="D48" s="1615" t="s">
        <v>1850</v>
      </c>
      <c r="E48" s="1625" t="s">
        <v>1739</v>
      </c>
      <c r="F48" s="1617">
        <v>32</v>
      </c>
    </row>
    <row r="49" spans="2:6" s="8" customFormat="1" ht="23.25" customHeight="1" x14ac:dyDescent="0.65">
      <c r="B49" s="1613">
        <v>33</v>
      </c>
      <c r="C49" s="1618" t="s">
        <v>1740</v>
      </c>
      <c r="D49" s="1615" t="s">
        <v>1851</v>
      </c>
      <c r="E49" s="1625" t="s">
        <v>1742</v>
      </c>
      <c r="F49" s="1617">
        <v>33</v>
      </c>
    </row>
    <row r="50" spans="2:6" s="8" customFormat="1" ht="23.25" customHeight="1" x14ac:dyDescent="0.65">
      <c r="B50" s="1613">
        <v>34</v>
      </c>
      <c r="C50" s="1618" t="s">
        <v>1743</v>
      </c>
      <c r="D50" s="1615" t="s">
        <v>1852</v>
      </c>
      <c r="E50" s="1625" t="s">
        <v>1745</v>
      </c>
      <c r="F50" s="1617">
        <v>34</v>
      </c>
    </row>
    <row r="51" spans="2:6" s="8" customFormat="1" ht="23.25" customHeight="1" x14ac:dyDescent="0.65">
      <c r="B51" s="1613">
        <v>35</v>
      </c>
      <c r="C51" s="1618" t="s">
        <v>1746</v>
      </c>
      <c r="D51" s="1615" t="s">
        <v>1738</v>
      </c>
      <c r="E51" s="1625" t="s">
        <v>1748</v>
      </c>
      <c r="F51" s="1617">
        <v>35</v>
      </c>
    </row>
    <row r="52" spans="2:6" s="8" customFormat="1" ht="23.25" customHeight="1" x14ac:dyDescent="0.65">
      <c r="B52" s="1613">
        <v>36</v>
      </c>
      <c r="C52" s="1618" t="s">
        <v>1749</v>
      </c>
      <c r="D52" s="1615" t="s">
        <v>1741</v>
      </c>
      <c r="E52" s="1625" t="s">
        <v>1751</v>
      </c>
      <c r="F52" s="1617">
        <v>36</v>
      </c>
    </row>
    <row r="53" spans="2:6" s="8" customFormat="1" ht="23.25" customHeight="1" x14ac:dyDescent="0.65">
      <c r="B53" s="1613">
        <v>37</v>
      </c>
      <c r="C53" s="1618" t="s">
        <v>1752</v>
      </c>
      <c r="D53" s="1615" t="s">
        <v>1744</v>
      </c>
      <c r="E53" s="1625" t="s">
        <v>1754</v>
      </c>
      <c r="F53" s="1617">
        <v>37</v>
      </c>
    </row>
    <row r="54" spans="2:6" s="8" customFormat="1" ht="23.25" customHeight="1" x14ac:dyDescent="0.65">
      <c r="B54" s="1613">
        <v>38</v>
      </c>
      <c r="C54" s="1618" t="s">
        <v>1755</v>
      </c>
      <c r="D54" s="1615" t="s">
        <v>1747</v>
      </c>
      <c r="E54" s="1625" t="s">
        <v>1756</v>
      </c>
      <c r="F54" s="1617">
        <v>38</v>
      </c>
    </row>
    <row r="55" spans="2:6" s="8" customFormat="1" ht="23.25" customHeight="1" x14ac:dyDescent="0.65">
      <c r="B55" s="1613">
        <v>39</v>
      </c>
      <c r="C55" s="1618" t="s">
        <v>1757</v>
      </c>
      <c r="D55" s="1615" t="s">
        <v>1750</v>
      </c>
      <c r="E55" s="1625" t="s">
        <v>1758</v>
      </c>
      <c r="F55" s="1617">
        <v>39</v>
      </c>
    </row>
    <row r="56" spans="2:6" s="8" customFormat="1" ht="23.25" customHeight="1" x14ac:dyDescent="0.65">
      <c r="B56" s="1613">
        <v>40</v>
      </c>
      <c r="C56" s="1618" t="s">
        <v>1759</v>
      </c>
      <c r="D56" s="1615" t="s">
        <v>1753</v>
      </c>
      <c r="E56" s="1625" t="s">
        <v>1760</v>
      </c>
      <c r="F56" s="1617">
        <v>40</v>
      </c>
    </row>
    <row r="57" spans="2:6" s="8" customFormat="1" ht="23.25" customHeight="1" x14ac:dyDescent="0.65">
      <c r="B57" s="1613">
        <v>41</v>
      </c>
      <c r="C57" s="1618" t="s">
        <v>1774</v>
      </c>
      <c r="D57" s="1615" t="s">
        <v>1853</v>
      </c>
      <c r="E57" s="1625" t="s">
        <v>1761</v>
      </c>
      <c r="F57" s="1617">
        <v>41</v>
      </c>
    </row>
    <row r="58" spans="2:6" ht="18" customHeight="1" thickBot="1" x14ac:dyDescent="0.55000000000000004">
      <c r="B58" s="1628"/>
      <c r="C58" s="1629"/>
      <c r="D58" s="1630"/>
      <c r="E58" s="1631"/>
      <c r="F58" s="1632"/>
    </row>
    <row r="59" spans="2:6" ht="22.5" thickTop="1" x14ac:dyDescent="0.5">
      <c r="C59" s="26"/>
      <c r="D59" s="27"/>
      <c r="E59" s="28"/>
    </row>
    <row r="60" spans="2:6" x14ac:dyDescent="0.5">
      <c r="C60" s="26"/>
      <c r="D60" s="27"/>
      <c r="E60" s="28"/>
    </row>
    <row r="61" spans="2:6" x14ac:dyDescent="0.5">
      <c r="C61" s="29"/>
      <c r="D61" s="27"/>
      <c r="E61" s="29"/>
    </row>
    <row r="62" spans="2:6" x14ac:dyDescent="0.5">
      <c r="C62" s="29"/>
      <c r="D62" s="27"/>
      <c r="E62" s="29"/>
    </row>
    <row r="63" spans="2:6" x14ac:dyDescent="0.5">
      <c r="C63" s="29"/>
      <c r="D63" s="27"/>
      <c r="E63" s="29"/>
    </row>
    <row r="64" spans="2:6" x14ac:dyDescent="0.5">
      <c r="C64" s="29"/>
      <c r="D64" s="27"/>
      <c r="E64" s="29"/>
    </row>
    <row r="65" spans="3:5" x14ac:dyDescent="0.5">
      <c r="C65" s="29"/>
      <c r="D65" s="27"/>
      <c r="E65" s="29"/>
    </row>
    <row r="66" spans="3:5" x14ac:dyDescent="0.5">
      <c r="C66" s="29"/>
      <c r="D66" s="27"/>
      <c r="E66" s="29"/>
    </row>
    <row r="67" spans="3:5" x14ac:dyDescent="0.5">
      <c r="C67" s="29"/>
      <c r="D67" s="27"/>
      <c r="E67" s="29"/>
    </row>
    <row r="68" spans="3:5" x14ac:dyDescent="0.5">
      <c r="C68" s="30"/>
      <c r="E68" s="30"/>
    </row>
  </sheetData>
  <mergeCells count="2">
    <mergeCell ref="C2:E2"/>
    <mergeCell ref="C4:E4"/>
  </mergeCells>
  <hyperlinks>
    <hyperlink ref="D13" location="جدول1!A1" display="3"/>
    <hyperlink ref="D24" location="'جدول 12-13'!Print_Area" display="22"/>
    <hyperlink ref="D26" location="'جدول 14  '!Print_Area" display="23"/>
    <hyperlink ref="D28" location="'جدول 16'!Print_Area" display="26"/>
    <hyperlink ref="D34" location="'جدول 20'!Print_Area" display="35"/>
    <hyperlink ref="D35" location="'جدول 21'!Print_Area" display="36"/>
    <hyperlink ref="D37" location="'جدول 22'!Print_Area" display="39"/>
    <hyperlink ref="D38" location="'جدول 23'!Print_Area" display="40-41"/>
    <hyperlink ref="D39" location="'جدول 24-25'!Print_Area" display="42"/>
    <hyperlink ref="D41" location="'جدول 26'!Print_Area" display="43"/>
    <hyperlink ref="D42" location="'جدول 27  '!Print_Area" display="44"/>
    <hyperlink ref="D43" location="'جدول 28 '!Print_Area" display="45"/>
    <hyperlink ref="D44" location="'جدول 29  '!Print_Area" display="46-47"/>
    <hyperlink ref="D45" location="'جدول 30 '!Print_Area" display="48-49"/>
    <hyperlink ref="D46" location="'جدول 31 '!Print_Area" display="50-51"/>
    <hyperlink ref="D48" location="'جدول 32  '!Print_Area" display="54"/>
    <hyperlink ref="D49" location="'جدول 33  '!Print_Area" display="55"/>
    <hyperlink ref="D50" location="'جدول 34 '!Print_Area" display="56"/>
    <hyperlink ref="D51" location="'جدول 35  '!Print_Area" display="57"/>
    <hyperlink ref="D52" location="'جدول 36  '!Print_Area" display="58"/>
    <hyperlink ref="D53" location="'جدول 37  '!Print_Area" display="59"/>
    <hyperlink ref="D54" location="'جدول 38 '!Print_Area" display="60"/>
    <hyperlink ref="D55" location="'جدول 39 '!Print_Area" display="61"/>
    <hyperlink ref="D57" location="'جدول 41'!Print_Area" display="63-64"/>
    <hyperlink ref="D30" location="'جدول 17'!Print_Area" display="29"/>
    <hyperlink ref="D31" location="'جدول 18 '!Print_Area" display="30-31"/>
    <hyperlink ref="D32" location="'جدول 19 '!Print_Area" display="32"/>
    <hyperlink ref="D27" location="'جدول 15'!Print_Area" display="24-25"/>
    <hyperlink ref="D19" location="'جدول 7'!Print_Area" display="14-15"/>
    <hyperlink ref="D21" location="'جدول 9-10'!Print_Area" display="18-19"/>
    <hyperlink ref="D20" location="'جدول 8'!Print_Area" display="16-17"/>
    <hyperlink ref="D40" location="'جدول 24-25'!Print_Area" display="42"/>
    <hyperlink ref="D14" location="'جدول  2'!Print_Area" display="4-5"/>
    <hyperlink ref="D15" location="'جدول 3'!Print_Area" display="6-7"/>
    <hyperlink ref="D17" location="'جدول 5'!Print_Area" display="10-11"/>
    <hyperlink ref="D18" location="'جدول 6'!Print_Area" display="12-13"/>
    <hyperlink ref="D56" location="'جدول 40'!Print_Area" display="62"/>
    <hyperlink ref="D11" location="'أهم المصطلحات الاقتصادية'!A1" display="أ"/>
    <hyperlink ref="D16" location="'جدول 4'!Print_Area" display="8-9"/>
    <hyperlink ref="D22" location="'جدول 9-10'!Print_Area" display="18-19"/>
    <hyperlink ref="D23" location="'جدول 11'!Print_Area" display="20-21"/>
    <hyperlink ref="D25" location="'جدول 12-13'!Print_Area" display="22"/>
  </hyperlinks>
  <printOptions horizontalCentered="1" verticalCentered="1"/>
  <pageMargins left="0.19685039370078741" right="0.19685039370078741" top="0.59055118110236227" bottom="0.59055118110236227" header="0.51181102362204722" footer="0.51181102362204722"/>
  <pageSetup paperSize="9" scale="4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5"/>
  <dimension ref="B1:R55"/>
  <sheetViews>
    <sheetView rightToLeft="1" view="pageBreakPreview" zoomScale="50" zoomScaleNormal="52" zoomScaleSheetLayoutView="50" workbookViewId="0"/>
  </sheetViews>
  <sheetFormatPr defaultRowHeight="21.75" x14ac:dyDescent="0.5"/>
  <cols>
    <col min="1" max="1" width="9.140625" style="70"/>
    <col min="2" max="2" width="73.7109375" style="38" customWidth="1"/>
    <col min="3" max="8" width="15.28515625" style="70" customWidth="1"/>
    <col min="9" max="9" width="76.7109375" style="38" customWidth="1"/>
    <col min="10" max="10" width="16.140625" style="38" customWidth="1"/>
    <col min="11" max="11" width="14.140625" style="38" customWidth="1"/>
    <col min="12" max="12" width="18.5703125" style="38" customWidth="1"/>
    <col min="13" max="13" width="14.7109375" style="38" customWidth="1"/>
    <col min="14" max="14" width="22.28515625" style="38" bestFit="1" customWidth="1"/>
    <col min="15" max="15" width="16.42578125" style="70" bestFit="1" customWidth="1"/>
    <col min="16" max="16" width="10.5703125" style="70" bestFit="1" customWidth="1"/>
    <col min="17" max="17" width="22.7109375" style="70" bestFit="1" customWidth="1"/>
    <col min="18" max="16384" width="9.140625" style="70"/>
  </cols>
  <sheetData>
    <row r="1" spans="2:17" s="5" customFormat="1" ht="19.5" customHeight="1" x14ac:dyDescent="0.65">
      <c r="B1" s="2"/>
      <c r="C1" s="2"/>
      <c r="D1" s="2"/>
      <c r="E1" s="2"/>
      <c r="F1" s="2"/>
      <c r="G1" s="2"/>
      <c r="H1" s="2"/>
      <c r="I1" s="2"/>
      <c r="J1" s="2"/>
      <c r="K1" s="2"/>
      <c r="L1" s="2"/>
      <c r="M1" s="2"/>
      <c r="N1" s="2"/>
    </row>
    <row r="2" spans="2:17" s="5" customFormat="1" ht="19.5" customHeight="1" x14ac:dyDescent="0.65">
      <c r="B2" s="2"/>
      <c r="C2" s="2"/>
      <c r="D2" s="2"/>
      <c r="E2" s="2"/>
      <c r="F2" s="2"/>
      <c r="G2" s="2"/>
      <c r="H2" s="2"/>
      <c r="I2" s="2"/>
      <c r="J2" s="2"/>
      <c r="K2" s="2"/>
      <c r="L2" s="2"/>
      <c r="M2" s="2"/>
      <c r="N2" s="2"/>
    </row>
    <row r="3" spans="2:17" s="945" customFormat="1" ht="36.75" x14ac:dyDescent="0.85">
      <c r="B3" s="1648" t="s">
        <v>755</v>
      </c>
      <c r="C3" s="1648"/>
      <c r="D3" s="1648"/>
      <c r="E3" s="1648"/>
      <c r="F3" s="1648"/>
      <c r="G3" s="1648"/>
      <c r="H3" s="1648"/>
      <c r="I3" s="1648"/>
      <c r="J3" s="953"/>
      <c r="K3" s="953"/>
    </row>
    <row r="4" spans="2:17" s="945" customFormat="1" ht="12.75" customHeight="1" x14ac:dyDescent="0.85">
      <c r="J4" s="953"/>
      <c r="K4" s="953"/>
    </row>
    <row r="5" spans="2:17" s="945" customFormat="1" ht="36.75" x14ac:dyDescent="0.85">
      <c r="B5" s="1648" t="s">
        <v>777</v>
      </c>
      <c r="C5" s="1649"/>
      <c r="D5" s="1649"/>
      <c r="E5" s="1649"/>
      <c r="F5" s="1649"/>
      <c r="G5" s="1649"/>
      <c r="H5" s="1649"/>
      <c r="I5" s="1649"/>
      <c r="J5" s="954"/>
      <c r="K5" s="954"/>
      <c r="L5" s="946"/>
      <c r="M5" s="946"/>
      <c r="N5" s="946"/>
    </row>
    <row r="6" spans="2:17" s="5" customFormat="1" ht="19.5" customHeight="1" x14ac:dyDescent="0.65">
      <c r="B6" s="2"/>
      <c r="C6" s="173"/>
      <c r="D6" s="173"/>
      <c r="E6" s="173"/>
      <c r="F6" s="173"/>
      <c r="G6" s="173"/>
      <c r="H6" s="173"/>
      <c r="I6" s="2"/>
      <c r="J6" s="2"/>
      <c r="K6" s="2"/>
      <c r="L6" s="2"/>
      <c r="M6" s="2"/>
      <c r="N6" s="2"/>
    </row>
    <row r="7" spans="2:17" s="74" customFormat="1" ht="18.75" x14ac:dyDescent="0.45">
      <c r="B7" s="174"/>
      <c r="I7" s="175"/>
      <c r="J7" s="175"/>
      <c r="K7" s="175"/>
      <c r="L7" s="175"/>
      <c r="M7" s="175"/>
      <c r="N7" s="175"/>
    </row>
    <row r="8" spans="2:17" s="5" customFormat="1" ht="19.5" customHeight="1" thickBot="1" x14ac:dyDescent="0.7">
      <c r="B8" s="2"/>
      <c r="C8" s="2"/>
      <c r="D8" s="2"/>
      <c r="E8" s="2"/>
      <c r="F8" s="2"/>
      <c r="G8" s="2"/>
      <c r="H8" s="2"/>
      <c r="I8" s="2"/>
      <c r="J8" s="2"/>
      <c r="K8" s="2"/>
      <c r="L8" s="2"/>
      <c r="M8" s="2"/>
      <c r="N8" s="2"/>
    </row>
    <row r="9" spans="2:17" s="184" customFormat="1" ht="24" customHeight="1" thickTop="1" x14ac:dyDescent="0.7">
      <c r="B9" s="1653" t="s">
        <v>212</v>
      </c>
      <c r="C9" s="1643">
        <v>2016</v>
      </c>
      <c r="D9" s="1643">
        <v>2017</v>
      </c>
      <c r="E9" s="1643">
        <v>2018</v>
      </c>
      <c r="F9" s="1643">
        <v>2019</v>
      </c>
      <c r="G9" s="1643">
        <v>2020</v>
      </c>
      <c r="H9" s="1643">
        <v>2021</v>
      </c>
      <c r="I9" s="1650" t="s">
        <v>211</v>
      </c>
      <c r="J9" s="183"/>
      <c r="K9" s="183"/>
      <c r="L9" s="183"/>
      <c r="M9" s="183"/>
      <c r="N9" s="183"/>
      <c r="Q9" s="185"/>
    </row>
    <row r="10" spans="2:17" s="143" customFormat="1" ht="24" customHeight="1" x14ac:dyDescent="0.7">
      <c r="B10" s="1654"/>
      <c r="C10" s="1644"/>
      <c r="D10" s="1644"/>
      <c r="E10" s="1644"/>
      <c r="F10" s="1644"/>
      <c r="G10" s="1644"/>
      <c r="H10" s="1644"/>
      <c r="I10" s="1651"/>
      <c r="J10" s="183"/>
      <c r="K10" s="183"/>
      <c r="L10" s="183"/>
      <c r="M10" s="183"/>
      <c r="N10" s="183"/>
    </row>
    <row r="11" spans="2:17" s="186" customFormat="1" ht="24" customHeight="1" x14ac:dyDescent="0.7">
      <c r="B11" s="1655"/>
      <c r="C11" s="1645"/>
      <c r="D11" s="1645"/>
      <c r="E11" s="1645"/>
      <c r="F11" s="1645"/>
      <c r="G11" s="1645"/>
      <c r="H11" s="1645"/>
      <c r="I11" s="1652"/>
      <c r="J11" s="183"/>
      <c r="K11" s="183"/>
      <c r="L11" s="183"/>
      <c r="M11" s="183"/>
      <c r="N11" s="183"/>
    </row>
    <row r="12" spans="2:17" s="193" customFormat="1" ht="24" customHeight="1" x14ac:dyDescent="0.7">
      <c r="B12" s="187"/>
      <c r="C12" s="188"/>
      <c r="D12" s="189"/>
      <c r="E12" s="188"/>
      <c r="F12" s="188"/>
      <c r="G12" s="188"/>
      <c r="H12" s="188"/>
      <c r="I12" s="190"/>
      <c r="J12" s="192"/>
      <c r="K12" s="192"/>
      <c r="L12" s="191"/>
      <c r="M12" s="192"/>
      <c r="N12" s="192"/>
    </row>
    <row r="13" spans="2:17" s="433" customFormat="1" ht="24" customHeight="1" x14ac:dyDescent="0.2">
      <c r="B13" s="638" t="s">
        <v>12</v>
      </c>
      <c r="C13" s="429"/>
      <c r="D13" s="429"/>
      <c r="E13" s="430"/>
      <c r="F13" s="430"/>
      <c r="G13" s="430"/>
      <c r="H13" s="430"/>
      <c r="I13" s="642" t="s">
        <v>683</v>
      </c>
      <c r="J13" s="955"/>
      <c r="K13" s="955"/>
      <c r="L13" s="431"/>
      <c r="M13" s="432"/>
      <c r="N13" s="431"/>
    </row>
    <row r="14" spans="2:17" s="433" customFormat="1" ht="14.1" customHeight="1" x14ac:dyDescent="0.2">
      <c r="B14" s="639"/>
      <c r="C14" s="430"/>
      <c r="D14" s="430"/>
      <c r="E14" s="430"/>
      <c r="F14" s="430"/>
      <c r="G14" s="430"/>
      <c r="H14" s="430"/>
      <c r="I14" s="337"/>
      <c r="J14" s="956"/>
      <c r="K14" s="956"/>
      <c r="L14" s="432"/>
      <c r="N14" s="432"/>
      <c r="Q14" s="434"/>
    </row>
    <row r="15" spans="2:17" s="509" customFormat="1" ht="24" customHeight="1" x14ac:dyDescent="0.2">
      <c r="B15" s="640" t="s">
        <v>719</v>
      </c>
      <c r="C15" s="194">
        <v>21296</v>
      </c>
      <c r="D15" s="194">
        <v>21700</v>
      </c>
      <c r="E15" s="194">
        <v>21901</v>
      </c>
      <c r="F15" s="194">
        <v>22146</v>
      </c>
      <c r="G15" s="194">
        <v>22515</v>
      </c>
      <c r="H15" s="194">
        <v>22922.999</v>
      </c>
      <c r="I15" s="643" t="s">
        <v>720</v>
      </c>
      <c r="J15" s="532"/>
      <c r="K15" s="532"/>
      <c r="L15" s="532"/>
      <c r="M15" s="533"/>
      <c r="N15" s="534"/>
      <c r="O15" s="534"/>
      <c r="P15" s="534"/>
      <c r="Q15" s="534"/>
    </row>
    <row r="16" spans="2:17" s="509" customFormat="1" ht="24" customHeight="1" x14ac:dyDescent="0.2">
      <c r="B16" s="640" t="s">
        <v>509</v>
      </c>
      <c r="C16" s="194">
        <v>3192.1480000000001</v>
      </c>
      <c r="D16" s="194">
        <v>3431.4229999999998</v>
      </c>
      <c r="E16" s="194">
        <v>3737.7669999999998</v>
      </c>
      <c r="F16" s="194">
        <v>3710.74</v>
      </c>
      <c r="G16" s="194">
        <v>4528.0519999999997</v>
      </c>
      <c r="H16" s="194" t="s">
        <v>191</v>
      </c>
      <c r="I16" s="643" t="s">
        <v>508</v>
      </c>
      <c r="J16" s="532"/>
      <c r="K16" s="532"/>
      <c r="L16" s="532"/>
      <c r="M16" s="532"/>
      <c r="N16" s="534"/>
      <c r="O16" s="534"/>
      <c r="P16" s="534"/>
      <c r="Q16" s="534"/>
    </row>
    <row r="17" spans="2:18" s="509" customFormat="1" ht="24" customHeight="1" x14ac:dyDescent="0.2">
      <c r="B17" s="640" t="s">
        <v>739</v>
      </c>
      <c r="C17" s="536">
        <v>36.146133759646148</v>
      </c>
      <c r="D17" s="536">
        <v>32.62329144226895</v>
      </c>
      <c r="E17" s="536">
        <v>30.250081547925173</v>
      </c>
      <c r="F17" s="536">
        <v>31.235399702091843</v>
      </c>
      <c r="G17" s="536">
        <v>20.925206372712523</v>
      </c>
      <c r="H17" s="536" t="s">
        <v>191</v>
      </c>
      <c r="I17" s="643" t="s">
        <v>740</v>
      </c>
      <c r="J17" s="532"/>
      <c r="K17" s="532"/>
      <c r="L17" s="532"/>
      <c r="M17" s="532"/>
      <c r="N17" s="534"/>
      <c r="O17" s="534"/>
      <c r="P17" s="534"/>
      <c r="Q17" s="534"/>
    </row>
    <row r="18" spans="2:18" s="433" customFormat="1" ht="24" customHeight="1" x14ac:dyDescent="0.2">
      <c r="B18" s="639"/>
      <c r="C18" s="538"/>
      <c r="D18" s="538"/>
      <c r="E18" s="538"/>
      <c r="F18" s="538"/>
      <c r="G18" s="538"/>
      <c r="H18" s="538"/>
      <c r="I18" s="337"/>
      <c r="J18" s="532"/>
      <c r="K18" s="532"/>
      <c r="L18" s="532"/>
      <c r="M18" s="532"/>
      <c r="N18" s="534"/>
      <c r="O18" s="534"/>
      <c r="P18" s="534"/>
      <c r="Q18" s="534"/>
      <c r="R18" s="509"/>
    </row>
    <row r="19" spans="2:18" s="509" customFormat="1" ht="24" customHeight="1" x14ac:dyDescent="0.2">
      <c r="B19" s="638" t="s">
        <v>198</v>
      </c>
      <c r="C19" s="539"/>
      <c r="D19" s="539"/>
      <c r="E19" s="539"/>
      <c r="F19" s="539"/>
      <c r="G19" s="539"/>
      <c r="H19" s="539"/>
      <c r="I19" s="409" t="s">
        <v>197</v>
      </c>
      <c r="J19" s="532"/>
      <c r="K19" s="532"/>
      <c r="L19" s="532"/>
      <c r="M19" s="532"/>
      <c r="N19" s="540"/>
      <c r="O19" s="540"/>
      <c r="P19" s="534"/>
      <c r="Q19" s="534"/>
    </row>
    <row r="20" spans="2:18" s="433" customFormat="1" ht="14.1" customHeight="1" x14ac:dyDescent="0.2">
      <c r="B20" s="639"/>
      <c r="C20" s="538"/>
      <c r="D20" s="538"/>
      <c r="E20" s="538"/>
      <c r="F20" s="538"/>
      <c r="G20" s="538"/>
      <c r="H20" s="538"/>
      <c r="I20" s="337"/>
      <c r="J20" s="532"/>
      <c r="K20" s="532"/>
      <c r="L20" s="532"/>
      <c r="M20" s="532"/>
      <c r="N20" s="534"/>
      <c r="O20" s="534"/>
      <c r="P20" s="534"/>
      <c r="Q20" s="534"/>
      <c r="R20" s="509"/>
    </row>
    <row r="21" spans="2:18" s="509" customFormat="1" ht="24" customHeight="1" x14ac:dyDescent="0.2">
      <c r="B21" s="640" t="s">
        <v>670</v>
      </c>
      <c r="C21" s="195">
        <v>6117.0328762051258</v>
      </c>
      <c r="D21" s="195">
        <v>8317.1727923038361</v>
      </c>
      <c r="E21" s="195">
        <v>9588.166584464112</v>
      </c>
      <c r="F21" s="195">
        <v>11904.317999999999</v>
      </c>
      <c r="G21" s="195">
        <v>17270.344000000001</v>
      </c>
      <c r="H21" s="195" t="s">
        <v>191</v>
      </c>
      <c r="I21" s="643" t="s">
        <v>671</v>
      </c>
      <c r="J21" s="532"/>
      <c r="K21" s="532"/>
      <c r="L21" s="532"/>
      <c r="M21" s="532"/>
      <c r="N21" s="534"/>
      <c r="O21" s="534"/>
      <c r="P21" s="534"/>
      <c r="Q21" s="534"/>
    </row>
    <row r="22" spans="2:18" s="509" customFormat="1" ht="24" customHeight="1" x14ac:dyDescent="0.2">
      <c r="B22" s="640" t="s">
        <v>199</v>
      </c>
      <c r="C22" s="541">
        <v>-5.6304250166825724</v>
      </c>
      <c r="D22" s="541">
        <v>-0.72760921513372878</v>
      </c>
      <c r="E22" s="541">
        <v>1.4758757859119731</v>
      </c>
      <c r="F22" s="541">
        <v>3.7477916380565635</v>
      </c>
      <c r="G22" s="541">
        <v>-3.8735411348077675</v>
      </c>
      <c r="H22" s="195" t="s">
        <v>191</v>
      </c>
      <c r="I22" s="643" t="s">
        <v>672</v>
      </c>
      <c r="J22" s="532"/>
      <c r="K22" s="532"/>
      <c r="L22" s="532"/>
      <c r="M22" s="532"/>
      <c r="N22" s="534"/>
      <c r="O22" s="534"/>
      <c r="P22" s="534"/>
      <c r="Q22" s="534"/>
    </row>
    <row r="23" spans="2:18" s="509" customFormat="1" ht="24" customHeight="1" x14ac:dyDescent="0.2">
      <c r="B23" s="640" t="s">
        <v>681</v>
      </c>
      <c r="C23" s="195">
        <v>808.86622467994516</v>
      </c>
      <c r="D23" s="195">
        <v>747.00806521940103</v>
      </c>
      <c r="E23" s="195">
        <v>787.60929814853091</v>
      </c>
      <c r="F23" s="195">
        <v>989.17666457745349</v>
      </c>
      <c r="G23" s="195">
        <v>987.00248641931216</v>
      </c>
      <c r="H23" s="195" t="s">
        <v>191</v>
      </c>
      <c r="I23" s="643" t="s">
        <v>682</v>
      </c>
      <c r="J23" s="532"/>
      <c r="K23" s="532"/>
      <c r="L23" s="532"/>
      <c r="M23" s="532"/>
      <c r="N23" s="532"/>
      <c r="O23" s="534"/>
      <c r="P23" s="534"/>
      <c r="Q23" s="534"/>
    </row>
    <row r="24" spans="2:18" s="509" customFormat="1" ht="24" customHeight="1" x14ac:dyDescent="0.2">
      <c r="B24" s="640" t="s">
        <v>741</v>
      </c>
      <c r="C24" s="535">
        <v>47.703869911996108</v>
      </c>
      <c r="D24" s="535">
        <v>18.076168734961652</v>
      </c>
      <c r="E24" s="535">
        <v>0.94057198974073497</v>
      </c>
      <c r="F24" s="535">
        <v>13.417762677416366</v>
      </c>
      <c r="G24" s="535">
        <v>114.20917039596803</v>
      </c>
      <c r="H24" s="535" t="s">
        <v>191</v>
      </c>
      <c r="I24" s="643" t="s">
        <v>742</v>
      </c>
      <c r="J24" s="532"/>
      <c r="K24" s="532"/>
      <c r="L24" s="532"/>
      <c r="M24" s="532"/>
      <c r="N24" s="542"/>
      <c r="O24" s="534"/>
      <c r="P24" s="534"/>
      <c r="Q24" s="534"/>
    </row>
    <row r="25" spans="2:18" s="433" customFormat="1" ht="24" customHeight="1" x14ac:dyDescent="0.2">
      <c r="B25" s="639"/>
      <c r="C25" s="536"/>
      <c r="D25" s="536"/>
      <c r="E25" s="536"/>
      <c r="F25" s="536"/>
      <c r="G25" s="536"/>
      <c r="H25" s="536"/>
      <c r="I25" s="337"/>
      <c r="J25" s="532"/>
      <c r="K25" s="532"/>
      <c r="L25" s="532"/>
      <c r="M25" s="532"/>
      <c r="N25" s="534"/>
      <c r="O25" s="534"/>
      <c r="P25" s="534"/>
      <c r="Q25" s="534"/>
      <c r="R25" s="509"/>
    </row>
    <row r="26" spans="2:18" s="509" customFormat="1" ht="24" customHeight="1" x14ac:dyDescent="0.2">
      <c r="B26" s="638" t="s">
        <v>220</v>
      </c>
      <c r="C26" s="539"/>
      <c r="D26" s="539"/>
      <c r="E26" s="539"/>
      <c r="F26" s="539"/>
      <c r="G26" s="539"/>
      <c r="H26" s="539"/>
      <c r="I26" s="409" t="s">
        <v>221</v>
      </c>
      <c r="J26" s="532"/>
      <c r="K26" s="532"/>
      <c r="L26" s="532"/>
      <c r="M26" s="532"/>
      <c r="N26" s="534"/>
      <c r="O26" s="534"/>
      <c r="P26" s="534"/>
      <c r="Q26" s="534"/>
    </row>
    <row r="27" spans="2:18" s="433" customFormat="1" ht="14.1" customHeight="1" x14ac:dyDescent="0.2">
      <c r="B27" s="639"/>
      <c r="C27" s="538"/>
      <c r="D27" s="538"/>
      <c r="E27" s="538"/>
      <c r="F27" s="538"/>
      <c r="G27" s="538"/>
      <c r="H27" s="538"/>
      <c r="I27" s="337"/>
      <c r="J27" s="532"/>
      <c r="K27" s="532"/>
      <c r="L27" s="532"/>
      <c r="M27" s="532"/>
      <c r="N27" s="534"/>
      <c r="O27" s="534"/>
      <c r="P27" s="534"/>
      <c r="Q27" s="534"/>
      <c r="R27" s="509"/>
    </row>
    <row r="28" spans="2:18" s="433" customFormat="1" ht="9" customHeight="1" x14ac:dyDescent="0.2">
      <c r="B28" s="639"/>
      <c r="C28" s="538"/>
      <c r="D28" s="538"/>
      <c r="E28" s="538"/>
      <c r="F28" s="538"/>
      <c r="G28" s="538"/>
      <c r="H28" s="538"/>
      <c r="I28" s="337"/>
      <c r="J28" s="532"/>
      <c r="K28" s="532"/>
      <c r="L28" s="532"/>
      <c r="M28" s="532"/>
      <c r="N28" s="534"/>
      <c r="O28" s="534"/>
      <c r="P28" s="534"/>
      <c r="Q28" s="534"/>
      <c r="R28" s="509"/>
    </row>
    <row r="29" spans="2:18" s="509" customFormat="1" ht="24" customHeight="1" x14ac:dyDescent="0.2">
      <c r="B29" s="640" t="s">
        <v>688</v>
      </c>
      <c r="C29" s="535">
        <v>9</v>
      </c>
      <c r="D29" s="535">
        <v>9.0008017349828133</v>
      </c>
      <c r="E29" s="535">
        <v>8.79231035146117</v>
      </c>
      <c r="F29" s="535">
        <v>7.8026318716148095</v>
      </c>
      <c r="G29" s="535">
        <v>6.9944167963184078</v>
      </c>
      <c r="H29" s="535">
        <v>7.0701748253842247</v>
      </c>
      <c r="I29" s="643" t="s">
        <v>687</v>
      </c>
      <c r="J29" s="975"/>
      <c r="K29" s="975"/>
      <c r="L29" s="975"/>
      <c r="M29" s="975"/>
      <c r="N29" s="975"/>
      <c r="O29" s="975"/>
      <c r="P29" s="975"/>
      <c r="Q29" s="532"/>
    </row>
    <row r="30" spans="2:18" s="433" customFormat="1" ht="9" customHeight="1" x14ac:dyDescent="0.2">
      <c r="B30" s="639"/>
      <c r="C30" s="538"/>
      <c r="D30" s="538"/>
      <c r="E30" s="538"/>
      <c r="F30" s="538"/>
      <c r="G30" s="538"/>
      <c r="H30" s="538"/>
      <c r="I30" s="337"/>
      <c r="J30" s="975"/>
      <c r="K30" s="975"/>
      <c r="L30" s="975"/>
      <c r="M30" s="975"/>
      <c r="N30" s="975"/>
      <c r="O30" s="975"/>
      <c r="P30" s="975"/>
      <c r="Q30" s="534"/>
      <c r="R30" s="509"/>
    </row>
    <row r="31" spans="2:18" s="509" customFormat="1" ht="24" customHeight="1" x14ac:dyDescent="0.2">
      <c r="B31" s="640" t="s">
        <v>778</v>
      </c>
      <c r="C31" s="535">
        <v>639.99974148237743</v>
      </c>
      <c r="D31" s="535">
        <v>682.91945401534224</v>
      </c>
      <c r="E31" s="535">
        <v>617.94530781260312</v>
      </c>
      <c r="F31" s="535">
        <v>603.07966528767088</v>
      </c>
      <c r="G31" s="535">
        <v>1234.0074789890707</v>
      </c>
      <c r="H31" s="535">
        <v>1788.96</v>
      </c>
      <c r="I31" s="643" t="s">
        <v>779</v>
      </c>
      <c r="J31" s="975"/>
      <c r="K31" s="975"/>
      <c r="L31" s="975"/>
      <c r="M31" s="975"/>
      <c r="N31" s="975"/>
      <c r="O31" s="975"/>
      <c r="P31" s="975"/>
      <c r="Q31" s="534"/>
    </row>
    <row r="32" spans="2:18" s="509" customFormat="1" ht="24" customHeight="1" x14ac:dyDescent="0.2">
      <c r="B32" s="640" t="s">
        <v>781</v>
      </c>
      <c r="C32" s="535">
        <v>460.55016393442651</v>
      </c>
      <c r="D32" s="535">
        <v>492.52035616438297</v>
      </c>
      <c r="E32" s="535">
        <v>436.50001369863014</v>
      </c>
      <c r="F32" s="535">
        <v>436.5</v>
      </c>
      <c r="G32" s="535">
        <v>879.66120218579238</v>
      </c>
      <c r="H32" s="535">
        <v>1255.999994491018</v>
      </c>
      <c r="I32" s="643" t="s">
        <v>780</v>
      </c>
      <c r="J32" s="975"/>
      <c r="K32" s="975"/>
      <c r="L32" s="975"/>
      <c r="M32" s="975"/>
      <c r="N32" s="975"/>
      <c r="O32" s="975"/>
      <c r="P32" s="975"/>
      <c r="Q32" s="534"/>
    </row>
    <row r="33" spans="2:18" s="433" customFormat="1" ht="24" customHeight="1" x14ac:dyDescent="0.2">
      <c r="B33" s="639"/>
      <c r="C33" s="538"/>
      <c r="D33" s="538"/>
      <c r="E33" s="538"/>
      <c r="F33" s="538"/>
      <c r="G33" s="538"/>
      <c r="H33" s="538"/>
      <c r="I33" s="337"/>
      <c r="J33" s="532"/>
      <c r="K33" s="532"/>
      <c r="L33" s="532"/>
      <c r="M33" s="532"/>
      <c r="N33" s="534"/>
      <c r="O33" s="534"/>
      <c r="P33" s="534"/>
      <c r="Q33" s="534"/>
      <c r="R33" s="509"/>
    </row>
    <row r="34" spans="2:18" s="509" customFormat="1" ht="24" customHeight="1" x14ac:dyDescent="0.2">
      <c r="B34" s="638" t="s">
        <v>691</v>
      </c>
      <c r="C34" s="539"/>
      <c r="D34" s="539"/>
      <c r="E34" s="539"/>
      <c r="F34" s="539"/>
      <c r="G34" s="539"/>
      <c r="H34" s="539"/>
      <c r="I34" s="409" t="s">
        <v>200</v>
      </c>
      <c r="J34" s="532"/>
      <c r="K34" s="532"/>
      <c r="L34" s="532"/>
      <c r="M34" s="532"/>
      <c r="N34" s="534"/>
      <c r="O34" s="534"/>
      <c r="P34" s="534"/>
      <c r="Q34" s="534"/>
    </row>
    <row r="35" spans="2:18" s="433" customFormat="1" ht="14.1" customHeight="1" x14ac:dyDescent="0.2">
      <c r="B35" s="639"/>
      <c r="C35" s="538"/>
      <c r="D35" s="538"/>
      <c r="E35" s="538"/>
      <c r="F35" s="538"/>
      <c r="G35" s="538"/>
      <c r="H35" s="538"/>
      <c r="I35" s="337"/>
      <c r="J35" s="532"/>
      <c r="K35" s="532"/>
      <c r="L35" s="532"/>
      <c r="M35" s="532"/>
      <c r="N35" s="534"/>
      <c r="O35" s="534"/>
      <c r="P35" s="534"/>
      <c r="Q35" s="534"/>
      <c r="R35" s="509"/>
    </row>
    <row r="36" spans="2:18" s="509" customFormat="1" ht="24" customHeight="1" x14ac:dyDescent="0.2">
      <c r="B36" s="640" t="s">
        <v>499</v>
      </c>
      <c r="C36" s="195">
        <v>1099.09841946443</v>
      </c>
      <c r="D36" s="195">
        <v>1259.5693427602362</v>
      </c>
      <c r="E36" s="195">
        <v>1050.9833962650539</v>
      </c>
      <c r="F36" s="194">
        <v>1198.3164649657153</v>
      </c>
      <c r="G36" s="194">
        <v>2268.4634772799991</v>
      </c>
      <c r="H36" s="194" t="s">
        <v>191</v>
      </c>
      <c r="I36" s="643" t="s">
        <v>501</v>
      </c>
      <c r="J36" s="975"/>
      <c r="K36" s="975"/>
      <c r="L36" s="975"/>
      <c r="M36" s="975"/>
      <c r="N36" s="975"/>
      <c r="O36" s="534"/>
      <c r="P36" s="534"/>
      <c r="Q36" s="534"/>
    </row>
    <row r="37" spans="2:18" s="509" customFormat="1" ht="24" customHeight="1" x14ac:dyDescent="0.2">
      <c r="B37" s="645" t="s">
        <v>106</v>
      </c>
      <c r="C37" s="195">
        <v>15.393767959439282</v>
      </c>
      <c r="D37" s="195">
        <v>58.505054788285896</v>
      </c>
      <c r="E37" s="195">
        <v>20.122623105408056</v>
      </c>
      <c r="F37" s="194">
        <v>66.684734164705503</v>
      </c>
      <c r="G37" s="194">
        <v>34.737934000000003</v>
      </c>
      <c r="H37" s="194" t="s">
        <v>191</v>
      </c>
      <c r="I37" s="644" t="s">
        <v>110</v>
      </c>
      <c r="J37" s="975"/>
      <c r="K37" s="975"/>
      <c r="L37" s="975"/>
      <c r="M37" s="975"/>
      <c r="N37" s="975"/>
      <c r="O37" s="534"/>
      <c r="P37" s="534"/>
      <c r="Q37" s="534"/>
    </row>
    <row r="38" spans="2:18" s="509" customFormat="1" ht="24" customHeight="1" x14ac:dyDescent="0.2">
      <c r="B38" s="640" t="s">
        <v>611</v>
      </c>
      <c r="C38" s="195">
        <v>2320.0796860475498</v>
      </c>
      <c r="D38" s="195">
        <v>2980.0266093464866</v>
      </c>
      <c r="E38" s="195">
        <v>2940.6209042886153</v>
      </c>
      <c r="F38" s="194">
        <v>2958.3700917048395</v>
      </c>
      <c r="G38" s="194">
        <v>5183.9622930298183</v>
      </c>
      <c r="H38" s="194" t="s">
        <v>191</v>
      </c>
      <c r="I38" s="643" t="s">
        <v>503</v>
      </c>
      <c r="J38" s="975"/>
      <c r="K38" s="975"/>
      <c r="L38" s="975"/>
      <c r="M38" s="975"/>
      <c r="N38" s="975"/>
      <c r="O38" s="534"/>
      <c r="P38" s="534"/>
      <c r="Q38" s="534"/>
    </row>
    <row r="39" spans="2:18" s="509" customFormat="1" ht="24" customHeight="1" x14ac:dyDescent="0.2">
      <c r="B39" s="640" t="s">
        <v>287</v>
      </c>
      <c r="C39" s="195">
        <v>1063.881239589409</v>
      </c>
      <c r="D39" s="195">
        <v>1383.5492043096122</v>
      </c>
      <c r="E39" s="195">
        <v>1353.3728774744322</v>
      </c>
      <c r="F39" s="194">
        <v>848.07180412103321</v>
      </c>
      <c r="G39" s="194">
        <v>1108.8700969826355</v>
      </c>
      <c r="H39" s="194" t="s">
        <v>191</v>
      </c>
      <c r="I39" s="644" t="s">
        <v>110</v>
      </c>
      <c r="J39" s="975"/>
      <c r="K39" s="975"/>
      <c r="L39" s="975"/>
      <c r="M39" s="975"/>
      <c r="N39" s="975"/>
      <c r="O39" s="534"/>
      <c r="P39" s="534"/>
      <c r="Q39" s="534"/>
    </row>
    <row r="40" spans="2:18" s="509" customFormat="1" ht="24" customHeight="1" x14ac:dyDescent="0.2">
      <c r="B40" s="640" t="s">
        <v>500</v>
      </c>
      <c r="C40" s="524">
        <v>-316.33491156213853</v>
      </c>
      <c r="D40" s="524">
        <v>-82.933257701268872</v>
      </c>
      <c r="E40" s="524">
        <v>-286.61259097023026</v>
      </c>
      <c r="F40" s="524">
        <v>-474.74764595314792</v>
      </c>
      <c r="G40" s="524">
        <v>-154.38176780264678</v>
      </c>
      <c r="H40" s="194" t="s">
        <v>191</v>
      </c>
      <c r="I40" s="643" t="s">
        <v>502</v>
      </c>
      <c r="J40" s="975"/>
      <c r="K40" s="975"/>
      <c r="L40" s="975"/>
      <c r="M40" s="975"/>
      <c r="N40" s="975"/>
      <c r="O40" s="534"/>
      <c r="P40" s="534"/>
      <c r="Q40" s="534"/>
    </row>
    <row r="41" spans="2:18" s="509" customFormat="1" ht="24" customHeight="1" x14ac:dyDescent="0.2">
      <c r="B41" s="640" t="s">
        <v>196</v>
      </c>
      <c r="C41" s="541">
        <v>-5.1713783130488231</v>
      </c>
      <c r="D41" s="541">
        <v>-0.99713279707270064</v>
      </c>
      <c r="E41" s="541">
        <v>-2.9892324924207516</v>
      </c>
      <c r="F41" s="541">
        <v>-3.9880289316292448</v>
      </c>
      <c r="G41" s="541">
        <v>-0.89391252312430358</v>
      </c>
      <c r="H41" s="194" t="s">
        <v>191</v>
      </c>
      <c r="I41" s="643" t="s">
        <v>0</v>
      </c>
      <c r="J41" s="532"/>
      <c r="K41" s="532"/>
      <c r="L41" s="532"/>
      <c r="M41" s="532"/>
      <c r="N41" s="534"/>
      <c r="O41" s="534"/>
      <c r="P41" s="534"/>
      <c r="Q41" s="534"/>
    </row>
    <row r="42" spans="2:18" s="438" customFormat="1" ht="24" customHeight="1" thickBot="1" x14ac:dyDescent="0.25">
      <c r="B42" s="641"/>
      <c r="C42" s="1036"/>
      <c r="D42" s="1036"/>
      <c r="E42" s="1036"/>
      <c r="F42" s="1036"/>
      <c r="G42" s="1036"/>
      <c r="H42" s="1036"/>
      <c r="I42" s="435"/>
      <c r="J42" s="436"/>
      <c r="K42" s="436"/>
      <c r="L42" s="436"/>
      <c r="M42" s="436"/>
      <c r="N42" s="437"/>
    </row>
    <row r="43" spans="2:18" s="100" customFormat="1" ht="9" customHeight="1" thickTop="1" x14ac:dyDescent="0.65">
      <c r="B43" s="98"/>
      <c r="C43" s="94"/>
      <c r="D43" s="94"/>
      <c r="E43" s="94"/>
      <c r="F43" s="94"/>
      <c r="G43" s="94"/>
      <c r="H43" s="94"/>
      <c r="I43" s="94"/>
      <c r="J43" s="94"/>
      <c r="K43" s="94"/>
      <c r="L43" s="94"/>
      <c r="M43" s="94"/>
      <c r="N43" s="176"/>
      <c r="R43" s="71"/>
    </row>
    <row r="44" spans="2:18" s="197" customFormat="1" ht="22.5" x14ac:dyDescent="0.5">
      <c r="B44" s="197" t="s">
        <v>756</v>
      </c>
      <c r="I44" s="197" t="s">
        <v>757</v>
      </c>
    </row>
    <row r="45" spans="2:18" s="197" customFormat="1" ht="22.5" customHeight="1" x14ac:dyDescent="0.5">
      <c r="B45" s="1646" t="s">
        <v>829</v>
      </c>
      <c r="C45" s="1646"/>
      <c r="D45" s="1646"/>
      <c r="E45" s="1647" t="s">
        <v>830</v>
      </c>
      <c r="F45" s="1647"/>
      <c r="G45" s="1647"/>
      <c r="H45" s="1647"/>
      <c r="I45" s="1647"/>
      <c r="J45" s="1047"/>
      <c r="K45" s="1047"/>
    </row>
    <row r="46" spans="2:18" s="197" customFormat="1" ht="47.25" customHeight="1" x14ac:dyDescent="0.5">
      <c r="B46" s="1641"/>
      <c r="C46" s="1641"/>
      <c r="D46" s="1641"/>
      <c r="E46" s="1641"/>
      <c r="F46" s="1642"/>
      <c r="G46" s="1642"/>
      <c r="H46" s="1642"/>
      <c r="I46" s="1642"/>
      <c r="J46" s="952"/>
      <c r="K46" s="952"/>
    </row>
    <row r="47" spans="2:18" ht="15" x14ac:dyDescent="0.35">
      <c r="B47" s="117"/>
      <c r="C47" s="117"/>
      <c r="D47" s="117"/>
      <c r="E47" s="117"/>
      <c r="F47" s="117"/>
      <c r="G47" s="117"/>
      <c r="H47" s="117"/>
      <c r="I47" s="70"/>
      <c r="J47" s="70"/>
      <c r="K47" s="70"/>
      <c r="L47" s="70"/>
      <c r="M47" s="70"/>
      <c r="N47" s="70"/>
    </row>
    <row r="48" spans="2:18" x14ac:dyDescent="0.5">
      <c r="B48" s="116"/>
      <c r="C48" s="117"/>
      <c r="D48" s="117"/>
      <c r="E48" s="117"/>
      <c r="F48" s="117"/>
      <c r="G48" s="117"/>
      <c r="H48" s="117"/>
    </row>
    <row r="49" spans="2:8" x14ac:dyDescent="0.5">
      <c r="B49" s="116"/>
      <c r="C49" s="117"/>
      <c r="D49" s="117"/>
      <c r="E49" s="117"/>
      <c r="F49" s="117"/>
      <c r="G49" s="117"/>
      <c r="H49" s="117"/>
    </row>
    <row r="50" spans="2:8" x14ac:dyDescent="0.5">
      <c r="B50" s="116"/>
      <c r="C50" s="117"/>
      <c r="D50" s="117"/>
      <c r="E50" s="117"/>
      <c r="F50" s="117"/>
      <c r="G50" s="117"/>
      <c r="H50" s="117"/>
    </row>
    <row r="51" spans="2:8" x14ac:dyDescent="0.5">
      <c r="B51" s="116"/>
      <c r="C51" s="117"/>
      <c r="D51" s="117"/>
      <c r="E51" s="117"/>
      <c r="F51" s="117"/>
      <c r="G51" s="117"/>
      <c r="H51" s="117"/>
    </row>
    <row r="52" spans="2:8" x14ac:dyDescent="0.5">
      <c r="B52" s="116"/>
      <c r="C52" s="117"/>
      <c r="D52" s="117"/>
      <c r="E52" s="117"/>
      <c r="F52" s="117"/>
      <c r="G52" s="117"/>
      <c r="H52" s="117"/>
    </row>
    <row r="53" spans="2:8" x14ac:dyDescent="0.5">
      <c r="B53" s="116"/>
      <c r="C53" s="117"/>
      <c r="D53" s="117"/>
      <c r="E53" s="117"/>
      <c r="F53" s="117"/>
      <c r="G53" s="117"/>
      <c r="H53" s="117"/>
    </row>
    <row r="54" spans="2:8" x14ac:dyDescent="0.5">
      <c r="B54" s="116"/>
      <c r="C54" s="117"/>
      <c r="D54" s="117"/>
      <c r="E54" s="117"/>
      <c r="F54" s="117"/>
      <c r="G54" s="117"/>
      <c r="H54" s="117"/>
    </row>
    <row r="55" spans="2:8" ht="23.25" x14ac:dyDescent="0.5">
      <c r="C55" s="69"/>
      <c r="D55" s="69"/>
      <c r="E55" s="69"/>
      <c r="F55" s="69"/>
      <c r="G55" s="69"/>
      <c r="H55" s="69"/>
    </row>
  </sheetData>
  <mergeCells count="14">
    <mergeCell ref="B3:I3"/>
    <mergeCell ref="B5:I5"/>
    <mergeCell ref="I9:I11"/>
    <mergeCell ref="B9:B11"/>
    <mergeCell ref="F9:F11"/>
    <mergeCell ref="D9:D11"/>
    <mergeCell ref="B46:E46"/>
    <mergeCell ref="F46:I46"/>
    <mergeCell ref="G9:G11"/>
    <mergeCell ref="C9:C11"/>
    <mergeCell ref="E9:E11"/>
    <mergeCell ref="H9:H11"/>
    <mergeCell ref="B45:D45"/>
    <mergeCell ref="E45:I45"/>
  </mergeCells>
  <phoneticPr fontId="0" type="noConversion"/>
  <printOptions horizontalCentered="1"/>
  <pageMargins left="0.19685039370078741" right="0.19685039370078741" top="0.59055118110236227" bottom="0.59055118110236227" header="0.51181102362204722" footer="0.51181102362204722"/>
  <pageSetup paperSize="9" scale="41" orientation="portrait" r:id="rId1"/>
  <headerFooter alignWithMargins="0">
    <oddFooter>&amp;C&amp;"Times New Roman,Regular"&amp;20- 3 -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I157"/>
  <sheetViews>
    <sheetView rightToLeft="1" view="pageBreakPreview" zoomScale="50" zoomScaleNormal="50" zoomScaleSheetLayoutView="50" workbookViewId="0">
      <selection activeCell="T16" sqref="T16"/>
    </sheetView>
  </sheetViews>
  <sheetFormatPr defaultRowHeight="21.75" x14ac:dyDescent="0.5"/>
  <cols>
    <col min="1" max="1" width="9.140625" style="35"/>
    <col min="2" max="2" width="67.28515625" style="31" customWidth="1"/>
    <col min="3" max="3" width="13.28515625" style="35" hidden="1" customWidth="1"/>
    <col min="4" max="5" width="13.7109375" style="35" hidden="1" customWidth="1"/>
    <col min="6" max="6" width="14.85546875" style="35" hidden="1" customWidth="1"/>
    <col min="7" max="7" width="15.140625" style="35" hidden="1" customWidth="1"/>
    <col min="8" max="12" width="15.7109375" style="35" hidden="1" customWidth="1"/>
    <col min="13" max="13" width="1.140625" style="35" hidden="1" customWidth="1"/>
    <col min="14" max="14" width="15.140625" style="168" hidden="1" customWidth="1"/>
    <col min="15" max="15" width="16.5703125" style="35" hidden="1" customWidth="1"/>
    <col min="16" max="22" width="15.7109375" style="35" customWidth="1"/>
    <col min="23" max="23" width="70.85546875" style="31" customWidth="1"/>
    <col min="24" max="24" width="9.140625" style="35"/>
    <col min="25" max="25" width="11.85546875" style="35" bestFit="1" customWidth="1"/>
    <col min="26" max="16384" width="9.140625" style="35"/>
  </cols>
  <sheetData>
    <row r="2" spans="2:35" s="45" customFormat="1" ht="19.5" customHeight="1" x14ac:dyDescent="0.65">
      <c r="B2" s="44"/>
      <c r="C2" s="44"/>
      <c r="D2" s="44"/>
      <c r="E2" s="44"/>
      <c r="F2" s="44"/>
      <c r="G2" s="44"/>
      <c r="H2" s="44"/>
      <c r="I2" s="44"/>
      <c r="J2" s="44"/>
      <c r="K2" s="44"/>
      <c r="L2" s="44"/>
      <c r="M2" s="44"/>
      <c r="N2" s="167"/>
      <c r="O2" s="44"/>
      <c r="P2" s="44"/>
      <c r="Q2" s="44"/>
      <c r="R2" s="44"/>
      <c r="S2" s="44"/>
      <c r="T2" s="44"/>
      <c r="U2" s="44"/>
      <c r="V2" s="44"/>
      <c r="W2" s="44"/>
      <c r="X2" s="44"/>
      <c r="Y2" s="44"/>
      <c r="Z2" s="44"/>
      <c r="AA2" s="44"/>
      <c r="AB2" s="44"/>
      <c r="AC2" s="44"/>
      <c r="AD2" s="44"/>
      <c r="AE2" s="44"/>
      <c r="AF2" s="44"/>
      <c r="AG2" s="44"/>
      <c r="AH2" s="44"/>
      <c r="AI2" s="44"/>
    </row>
    <row r="3" spans="2:35" s="912" customFormat="1" ht="36.75" x14ac:dyDescent="0.85">
      <c r="B3" s="1656" t="s">
        <v>388</v>
      </c>
      <c r="C3" s="1656"/>
      <c r="D3" s="1656"/>
      <c r="E3" s="1656"/>
      <c r="F3" s="1656"/>
      <c r="G3" s="1656"/>
      <c r="H3" s="1656"/>
      <c r="I3" s="1656"/>
      <c r="J3" s="1656"/>
      <c r="K3" s="1656"/>
      <c r="L3" s="1656"/>
      <c r="M3" s="1656"/>
      <c r="N3" s="1656"/>
      <c r="O3" s="1656"/>
      <c r="P3" s="1656"/>
      <c r="Q3" s="1656"/>
      <c r="R3" s="1656"/>
      <c r="S3" s="1656"/>
      <c r="T3" s="1656"/>
      <c r="U3" s="1656"/>
      <c r="V3" s="1656"/>
      <c r="W3" s="1656"/>
    </row>
    <row r="4" spans="2:35" s="912" customFormat="1" ht="12.75" customHeight="1" x14ac:dyDescent="0.85">
      <c r="N4" s="250"/>
    </row>
    <row r="5" spans="2:35" s="912" customFormat="1" ht="36.75" x14ac:dyDescent="0.85">
      <c r="B5" s="1656" t="s">
        <v>389</v>
      </c>
      <c r="C5" s="1656"/>
      <c r="D5" s="1656"/>
      <c r="E5" s="1656"/>
      <c r="F5" s="1656"/>
      <c r="G5" s="1656"/>
      <c r="H5" s="1657"/>
      <c r="I5" s="1657"/>
      <c r="J5" s="1657"/>
      <c r="K5" s="1657"/>
      <c r="L5" s="1657"/>
      <c r="M5" s="1657"/>
      <c r="N5" s="1657"/>
      <c r="O5" s="1657"/>
      <c r="P5" s="1657"/>
      <c r="Q5" s="1657"/>
      <c r="R5" s="1657"/>
      <c r="S5" s="1657"/>
      <c r="T5" s="1657"/>
      <c r="U5" s="1657"/>
      <c r="V5" s="1657"/>
      <c r="W5" s="1657"/>
    </row>
    <row r="6" spans="2:35" s="45" customFormat="1" ht="19.5" customHeight="1" x14ac:dyDescent="0.65">
      <c r="B6" s="44"/>
      <c r="C6" s="44"/>
      <c r="D6" s="44"/>
      <c r="E6" s="44"/>
      <c r="F6" s="44"/>
      <c r="G6" s="44"/>
      <c r="H6" s="44"/>
      <c r="I6" s="44"/>
      <c r="J6" s="44"/>
      <c r="K6" s="44"/>
      <c r="L6" s="44"/>
      <c r="M6" s="44"/>
      <c r="N6" s="167"/>
      <c r="O6" s="44"/>
      <c r="P6" s="44"/>
      <c r="Q6" s="44"/>
      <c r="R6" s="44"/>
      <c r="S6" s="44"/>
      <c r="T6" s="44"/>
      <c r="U6" s="44"/>
      <c r="V6" s="44"/>
      <c r="W6" s="44"/>
      <c r="X6" s="44"/>
      <c r="Y6" s="44"/>
      <c r="Z6" s="44"/>
      <c r="AA6" s="44"/>
      <c r="AB6" s="44"/>
      <c r="AC6" s="44"/>
      <c r="AD6" s="44"/>
      <c r="AE6" s="44"/>
      <c r="AF6" s="44"/>
      <c r="AG6" s="44"/>
      <c r="AH6" s="44"/>
      <c r="AI6" s="44"/>
    </row>
    <row r="7" spans="2:35" s="62" customFormat="1" ht="15" customHeight="1" x14ac:dyDescent="0.45">
      <c r="B7" s="57"/>
      <c r="N7" s="65"/>
      <c r="W7" s="59"/>
    </row>
    <row r="8" spans="2:35" s="45" customFormat="1" ht="15" customHeight="1" thickBot="1" x14ac:dyDescent="0.7">
      <c r="B8" s="44"/>
      <c r="C8" s="44"/>
      <c r="D8" s="44"/>
      <c r="E8" s="44"/>
      <c r="F8" s="44"/>
      <c r="G8" s="44"/>
      <c r="H8" s="44"/>
      <c r="I8" s="44"/>
      <c r="J8" s="44"/>
      <c r="K8" s="44"/>
      <c r="L8" s="44"/>
      <c r="M8" s="44"/>
      <c r="N8" s="167"/>
      <c r="O8" s="44"/>
      <c r="P8" s="44"/>
      <c r="Q8" s="44"/>
      <c r="R8" s="44"/>
      <c r="S8" s="44"/>
      <c r="T8" s="44"/>
      <c r="U8" s="44"/>
      <c r="V8" s="44"/>
      <c r="W8" s="44"/>
      <c r="X8" s="44"/>
      <c r="Y8" s="44"/>
      <c r="Z8" s="44"/>
      <c r="AA8" s="44"/>
      <c r="AB8" s="44"/>
      <c r="AC8" s="44"/>
      <c r="AD8" s="44"/>
      <c r="AE8" s="44"/>
      <c r="AF8" s="44"/>
      <c r="AG8" s="44"/>
      <c r="AH8" s="44"/>
      <c r="AI8" s="44"/>
    </row>
    <row r="9" spans="2:35" s="913" customFormat="1" ht="22.5" customHeight="1" thickTop="1" x14ac:dyDescent="0.7">
      <c r="B9" s="1653" t="s">
        <v>212</v>
      </c>
      <c r="C9" s="1643">
        <v>2002</v>
      </c>
      <c r="D9" s="1643">
        <v>2003</v>
      </c>
      <c r="E9" s="1643">
        <v>2004</v>
      </c>
      <c r="F9" s="1643">
        <v>2005</v>
      </c>
      <c r="G9" s="1643">
        <v>2006</v>
      </c>
      <c r="H9" s="1643">
        <v>2007</v>
      </c>
      <c r="I9" s="1643">
        <v>2008</v>
      </c>
      <c r="J9" s="1643">
        <v>2009</v>
      </c>
      <c r="K9" s="1643">
        <v>2010</v>
      </c>
      <c r="L9" s="1643">
        <v>2011</v>
      </c>
      <c r="M9" s="198"/>
      <c r="N9" s="1661" t="s">
        <v>692</v>
      </c>
      <c r="O9" s="1643">
        <v>2012</v>
      </c>
      <c r="P9" s="1643">
        <v>2013</v>
      </c>
      <c r="Q9" s="1643">
        <v>2014</v>
      </c>
      <c r="R9" s="1643">
        <v>2015</v>
      </c>
      <c r="S9" s="1643">
        <v>2016</v>
      </c>
      <c r="T9" s="1643" t="s">
        <v>684</v>
      </c>
      <c r="U9" s="1643" t="s">
        <v>685</v>
      </c>
      <c r="V9" s="904" t="s">
        <v>705</v>
      </c>
      <c r="W9" s="1650" t="s">
        <v>211</v>
      </c>
    </row>
    <row r="10" spans="2:35" s="145" customFormat="1" ht="18.75" customHeight="1" x14ac:dyDescent="0.7">
      <c r="B10" s="1654"/>
      <c r="C10" s="1644"/>
      <c r="D10" s="1644"/>
      <c r="E10" s="1644"/>
      <c r="F10" s="1644"/>
      <c r="G10" s="1644"/>
      <c r="H10" s="1644"/>
      <c r="I10" s="1644"/>
      <c r="J10" s="1644"/>
      <c r="K10" s="1644"/>
      <c r="L10" s="1644"/>
      <c r="M10" s="199"/>
      <c r="N10" s="1662"/>
      <c r="O10" s="1644"/>
      <c r="P10" s="1644"/>
      <c r="Q10" s="1644"/>
      <c r="R10" s="1644"/>
      <c r="S10" s="1644"/>
      <c r="T10" s="1644"/>
      <c r="U10" s="1644"/>
      <c r="V10" s="907" t="s">
        <v>83</v>
      </c>
      <c r="W10" s="1651"/>
    </row>
    <row r="11" spans="2:35" s="201" customFormat="1" ht="18.75" customHeight="1" x14ac:dyDescent="0.7">
      <c r="B11" s="1654"/>
      <c r="C11" s="1644"/>
      <c r="D11" s="1644"/>
      <c r="E11" s="1644"/>
      <c r="F11" s="1644"/>
      <c r="G11" s="1644"/>
      <c r="H11" s="1644"/>
      <c r="I11" s="1644"/>
      <c r="J11" s="1644"/>
      <c r="K11" s="1644"/>
      <c r="L11" s="1660"/>
      <c r="M11" s="200"/>
      <c r="N11" s="1663"/>
      <c r="O11" s="1660"/>
      <c r="P11" s="1645"/>
      <c r="Q11" s="1645"/>
      <c r="R11" s="1645"/>
      <c r="S11" s="1645"/>
      <c r="T11" s="1645"/>
      <c r="U11" s="1645"/>
      <c r="V11" s="908" t="s">
        <v>27</v>
      </c>
      <c r="W11" s="1651"/>
    </row>
    <row r="12" spans="2:35" s="201" customFormat="1" ht="9" customHeight="1" x14ac:dyDescent="0.7">
      <c r="B12" s="233"/>
      <c r="C12" s="234"/>
      <c r="D12" s="234"/>
      <c r="E12" s="234"/>
      <c r="F12" s="234"/>
      <c r="G12" s="234"/>
      <c r="H12" s="234"/>
      <c r="I12" s="234"/>
      <c r="J12" s="234"/>
      <c r="K12" s="234"/>
      <c r="L12" s="235"/>
      <c r="M12" s="235"/>
      <c r="N12" s="236"/>
      <c r="O12" s="235"/>
      <c r="P12" s="235"/>
      <c r="Q12" s="235"/>
      <c r="R12" s="235"/>
      <c r="S12" s="235"/>
      <c r="T12" s="235"/>
      <c r="U12" s="235"/>
      <c r="V12" s="235"/>
      <c r="W12" s="237"/>
    </row>
    <row r="13" spans="2:35" s="220" customFormat="1" ht="61.5" x14ac:dyDescent="0.2">
      <c r="B13" s="594" t="s">
        <v>607</v>
      </c>
      <c r="C13" s="558"/>
      <c r="D13" s="558"/>
      <c r="E13" s="558"/>
      <c r="F13" s="558"/>
      <c r="G13" s="558"/>
      <c r="H13" s="411"/>
      <c r="I13" s="558"/>
      <c r="J13" s="558"/>
      <c r="K13" s="558"/>
      <c r="L13" s="559"/>
      <c r="M13" s="559"/>
      <c r="N13" s="560"/>
      <c r="O13" s="559"/>
      <c r="P13" s="559"/>
      <c r="Q13" s="559"/>
      <c r="R13" s="559"/>
      <c r="S13" s="559"/>
      <c r="T13" s="559"/>
      <c r="U13" s="559"/>
      <c r="V13" s="559"/>
      <c r="W13" s="238" t="s">
        <v>157</v>
      </c>
    </row>
    <row r="14" spans="2:35" s="220" customFormat="1" ht="12.75" customHeight="1" x14ac:dyDescent="0.2">
      <c r="B14" s="303"/>
      <c r="C14" s="411"/>
      <c r="D14" s="411"/>
      <c r="E14" s="411"/>
      <c r="F14" s="411"/>
      <c r="G14" s="411"/>
      <c r="H14" s="411"/>
      <c r="I14" s="411"/>
      <c r="J14" s="411"/>
      <c r="K14" s="411"/>
      <c r="L14" s="412"/>
      <c r="M14" s="412"/>
      <c r="N14" s="561"/>
      <c r="O14" s="412"/>
      <c r="P14" s="412"/>
      <c r="Q14" s="412"/>
      <c r="R14" s="412"/>
      <c r="S14" s="412"/>
      <c r="T14" s="412"/>
      <c r="U14" s="412"/>
      <c r="V14" s="412"/>
      <c r="W14" s="404"/>
    </row>
    <row r="15" spans="2:35" s="220" customFormat="1" ht="26.25" customHeight="1" x14ac:dyDescent="0.2">
      <c r="B15" s="303" t="s">
        <v>40</v>
      </c>
      <c r="C15" s="416">
        <v>78609</v>
      </c>
      <c r="D15" s="221" t="e">
        <f t="shared" ref="D15:I15" si="0">+D16+D17</f>
        <v>#REF!</v>
      </c>
      <c r="E15" s="221" t="e">
        <f t="shared" si="0"/>
        <v>#REF!</v>
      </c>
      <c r="F15" s="221" t="e">
        <f t="shared" si="0"/>
        <v>#REF!</v>
      </c>
      <c r="G15" s="226" t="e">
        <f t="shared" si="0"/>
        <v>#REF!</v>
      </c>
      <c r="H15" s="226" t="e">
        <f t="shared" si="0"/>
        <v>#REF!</v>
      </c>
      <c r="I15" s="226" t="e">
        <f t="shared" si="0"/>
        <v>#REF!</v>
      </c>
      <c r="J15" s="221" t="e">
        <f>+J16+J17</f>
        <v>#REF!</v>
      </c>
      <c r="K15" s="221" t="e">
        <f>+K16+K17</f>
        <v>#REF!</v>
      </c>
      <c r="L15" s="226" t="e">
        <f>+L16+L17</f>
        <v>#REF!</v>
      </c>
      <c r="M15" s="222"/>
      <c r="N15" s="562" t="e">
        <f t="shared" ref="N15:V15" si="1">+N16+N17</f>
        <v>#REF!</v>
      </c>
      <c r="O15" s="222" t="e">
        <f t="shared" si="1"/>
        <v>#REF!</v>
      </c>
      <c r="P15" s="563" t="e">
        <f t="shared" si="1"/>
        <v>#REF!</v>
      </c>
      <c r="Q15" s="563" t="e">
        <f t="shared" si="1"/>
        <v>#REF!</v>
      </c>
      <c r="R15" s="563" t="e">
        <f t="shared" si="1"/>
        <v>#REF!</v>
      </c>
      <c r="S15" s="563" t="e">
        <f t="shared" si="1"/>
        <v>#REF!</v>
      </c>
      <c r="T15" s="563" t="e">
        <f t="shared" si="1"/>
        <v>#REF!</v>
      </c>
      <c r="U15" s="563" t="e">
        <f t="shared" si="1"/>
        <v>#REF!</v>
      </c>
      <c r="V15" s="563" t="e">
        <f t="shared" si="1"/>
        <v>#REF!</v>
      </c>
      <c r="W15" s="404" t="s">
        <v>202</v>
      </c>
      <c r="X15" s="564"/>
      <c r="Y15" s="564"/>
      <c r="Z15" s="223"/>
      <c r="AA15" s="223"/>
      <c r="AB15" s="223"/>
      <c r="AC15" s="223"/>
      <c r="AD15" s="223"/>
      <c r="AE15" s="223"/>
      <c r="AF15" s="223"/>
      <c r="AG15" s="223"/>
      <c r="AH15" s="223"/>
    </row>
    <row r="16" spans="2:35" s="225" customFormat="1" ht="26.25" customHeight="1" x14ac:dyDescent="0.2">
      <c r="B16" s="405" t="s">
        <v>386</v>
      </c>
      <c r="C16" s="393">
        <v>6388</v>
      </c>
      <c r="D16" s="195" t="e">
        <f>+#REF!-#REF!</f>
        <v>#REF!</v>
      </c>
      <c r="E16" s="195" t="e">
        <f>+#REF!-#REF!</f>
        <v>#REF!</v>
      </c>
      <c r="F16" s="195" t="e">
        <f>+#REF!-#REF!</f>
        <v>#REF!</v>
      </c>
      <c r="G16" s="195" t="e">
        <f>+#REF!-#REF!</f>
        <v>#REF!</v>
      </c>
      <c r="H16" s="195" t="e">
        <f>+#REF!-#REF!</f>
        <v>#REF!</v>
      </c>
      <c r="I16" s="195" t="e">
        <f>+#REF!-#REF!</f>
        <v>#REF!</v>
      </c>
      <c r="J16" s="195" t="e">
        <f>+#REF!-#REF!</f>
        <v>#REF!</v>
      </c>
      <c r="K16" s="195" t="e">
        <f>+#REF!-#REF!</f>
        <v>#REF!</v>
      </c>
      <c r="L16" s="565" t="e">
        <f>+#REF!-#REF!</f>
        <v>#REF!</v>
      </c>
      <c r="M16" s="194"/>
      <c r="N16" s="566" t="e">
        <f>+#REF!-#REF!</f>
        <v>#REF!</v>
      </c>
      <c r="O16" s="194" t="e">
        <f>+#REF!-#REF!</f>
        <v>#REF!</v>
      </c>
      <c r="P16" s="567" t="e">
        <f>+#REF!-#REF!</f>
        <v>#REF!</v>
      </c>
      <c r="Q16" s="567" t="e">
        <f>+#REF!-#REF!</f>
        <v>#REF!</v>
      </c>
      <c r="R16" s="567" t="e">
        <f>+#REF!-#REF!</f>
        <v>#REF!</v>
      </c>
      <c r="S16" s="567" t="e">
        <f>+#REF!-#REF!</f>
        <v>#REF!</v>
      </c>
      <c r="T16" s="567" t="e">
        <f>+#REF!-#REF!</f>
        <v>#REF!</v>
      </c>
      <c r="U16" s="567" t="e">
        <f>+#REF!-#REF!</f>
        <v>#REF!</v>
      </c>
      <c r="V16" s="567" t="e">
        <f>#REF!-#REF!</f>
        <v>#REF!</v>
      </c>
      <c r="W16" s="406" t="s">
        <v>387</v>
      </c>
      <c r="X16" s="564"/>
      <c r="Y16" s="564"/>
      <c r="Z16" s="223"/>
      <c r="AA16" s="223"/>
      <c r="AB16" s="223"/>
      <c r="AC16" s="223"/>
      <c r="AD16" s="223"/>
      <c r="AE16" s="223"/>
      <c r="AF16" s="223"/>
      <c r="AG16" s="223"/>
      <c r="AH16" s="223"/>
    </row>
    <row r="17" spans="2:34" s="225" customFormat="1" ht="26.25" customHeight="1" x14ac:dyDescent="0.2">
      <c r="B17" s="405" t="s">
        <v>636</v>
      </c>
      <c r="C17" s="393">
        <v>72221</v>
      </c>
      <c r="D17" s="195" t="e">
        <f>+#REF!-#REF!</f>
        <v>#REF!</v>
      </c>
      <c r="E17" s="195" t="e">
        <f>+#REF!-#REF!</f>
        <v>#REF!</v>
      </c>
      <c r="F17" s="565" t="e">
        <f>+#REF!-#REF!</f>
        <v>#REF!</v>
      </c>
      <c r="G17" s="565" t="e">
        <f>+#REF!-#REF!</f>
        <v>#REF!</v>
      </c>
      <c r="H17" s="565" t="e">
        <f>+#REF!-#REF!</f>
        <v>#REF!</v>
      </c>
      <c r="I17" s="565" t="e">
        <f>+#REF!-#REF!</f>
        <v>#REF!</v>
      </c>
      <c r="J17" s="195" t="e">
        <f>+#REF!-#REF!</f>
        <v>#REF!</v>
      </c>
      <c r="K17" s="195" t="e">
        <f>+#REF!-#REF!</f>
        <v>#REF!</v>
      </c>
      <c r="L17" s="565" t="e">
        <f>+#REF!-#REF!</f>
        <v>#REF!</v>
      </c>
      <c r="M17" s="568"/>
      <c r="N17" s="569" t="e">
        <f>+#REF!-#REF!</f>
        <v>#REF!</v>
      </c>
      <c r="O17" s="194" t="e">
        <f>+#REF!-#REF!</f>
        <v>#REF!</v>
      </c>
      <c r="P17" s="567" t="e">
        <f>+#REF!-#REF!</f>
        <v>#REF!</v>
      </c>
      <c r="Q17" s="567" t="e">
        <f>+#REF!-#REF!</f>
        <v>#REF!</v>
      </c>
      <c r="R17" s="567" t="e">
        <f>+#REF!-#REF!</f>
        <v>#REF!</v>
      </c>
      <c r="S17" s="567" t="e">
        <f>+#REF!-#REF!</f>
        <v>#REF!</v>
      </c>
      <c r="T17" s="567" t="e">
        <f>+#REF!-#REF!</f>
        <v>#REF!</v>
      </c>
      <c r="U17" s="567" t="e">
        <f>+#REF!-#REF!</f>
        <v>#REF!</v>
      </c>
      <c r="V17" s="567" t="e">
        <f>+#REF!-#REF!</f>
        <v>#REF!</v>
      </c>
      <c r="W17" s="406" t="s">
        <v>204</v>
      </c>
      <c r="X17" s="564"/>
      <c r="Y17" s="564"/>
      <c r="Z17" s="223"/>
      <c r="AA17" s="223"/>
      <c r="AB17" s="223"/>
      <c r="AC17" s="223"/>
      <c r="AD17" s="223"/>
      <c r="AE17" s="223"/>
      <c r="AF17" s="223"/>
      <c r="AG17" s="223"/>
      <c r="AH17" s="223"/>
    </row>
    <row r="18" spans="2:34" s="220" customFormat="1" ht="26.25" customHeight="1" x14ac:dyDescent="0.2">
      <c r="B18" s="303" t="s">
        <v>205</v>
      </c>
      <c r="C18" s="221">
        <v>66423.900000000023</v>
      </c>
      <c r="D18" s="221" t="e">
        <f t="shared" ref="D18:J18" si="2">+D19+D20+D21+D22+D23</f>
        <v>#REF!</v>
      </c>
      <c r="E18" s="221" t="e">
        <f t="shared" si="2"/>
        <v>#REF!</v>
      </c>
      <c r="F18" s="221" t="e">
        <f t="shared" si="2"/>
        <v>#REF!</v>
      </c>
      <c r="G18" s="221" t="e">
        <f t="shared" si="2"/>
        <v>#REF!</v>
      </c>
      <c r="H18" s="221" t="e">
        <f t="shared" si="2"/>
        <v>#REF!</v>
      </c>
      <c r="I18" s="221" t="e">
        <f t="shared" si="2"/>
        <v>#REF!</v>
      </c>
      <c r="J18" s="221" t="e">
        <f t="shared" si="2"/>
        <v>#REF!</v>
      </c>
      <c r="K18" s="221" t="e">
        <f>+K19+K20+K21+K22+K23</f>
        <v>#REF!</v>
      </c>
      <c r="L18" s="226" t="e">
        <f>+L19+L20+L21+L22+L23</f>
        <v>#REF!</v>
      </c>
      <c r="M18" s="410"/>
      <c r="N18" s="570" t="e">
        <f t="shared" ref="N18:V18" si="3">+N19+N20+N21+N22+N23</f>
        <v>#REF!</v>
      </c>
      <c r="O18" s="222" t="e">
        <f t="shared" si="3"/>
        <v>#REF!</v>
      </c>
      <c r="P18" s="563" t="e">
        <f t="shared" si="3"/>
        <v>#REF!</v>
      </c>
      <c r="Q18" s="563" t="e">
        <f t="shared" si="3"/>
        <v>#REF!</v>
      </c>
      <c r="R18" s="563" t="e">
        <f t="shared" si="3"/>
        <v>#REF!</v>
      </c>
      <c r="S18" s="563" t="e">
        <f t="shared" si="3"/>
        <v>#REF!</v>
      </c>
      <c r="T18" s="563" t="e">
        <f t="shared" si="3"/>
        <v>#REF!</v>
      </c>
      <c r="U18" s="563" t="e">
        <f t="shared" si="3"/>
        <v>#REF!</v>
      </c>
      <c r="V18" s="563" t="e">
        <f t="shared" si="3"/>
        <v>#REF!</v>
      </c>
      <c r="W18" s="404" t="s">
        <v>203</v>
      </c>
      <c r="X18" s="564"/>
      <c r="Y18" s="564"/>
      <c r="Z18" s="223"/>
      <c r="AA18" s="223"/>
      <c r="AB18" s="223"/>
      <c r="AC18" s="223"/>
      <c r="AD18" s="223"/>
      <c r="AE18" s="223"/>
      <c r="AF18" s="223"/>
      <c r="AG18" s="223"/>
      <c r="AH18" s="223"/>
    </row>
    <row r="19" spans="2:34" s="225" customFormat="1" ht="26.25" customHeight="1" x14ac:dyDescent="0.2">
      <c r="B19" s="405" t="s">
        <v>593</v>
      </c>
      <c r="C19" s="393">
        <v>35268</v>
      </c>
      <c r="D19" s="195" t="e">
        <f>+#REF!-#REF!</f>
        <v>#REF!</v>
      </c>
      <c r="E19" s="195" t="e">
        <f>+#REF!-#REF!</f>
        <v>#REF!</v>
      </c>
      <c r="F19" s="195" t="e">
        <f>+#REF!-#REF!</f>
        <v>#REF!</v>
      </c>
      <c r="G19" s="195" t="e">
        <f>+#REF!-#REF!</f>
        <v>#REF!</v>
      </c>
      <c r="H19" s="195" t="e">
        <f>+#REF!-#REF!</f>
        <v>#REF!</v>
      </c>
      <c r="I19" s="195" t="e">
        <f>+#REF!-#REF!</f>
        <v>#REF!</v>
      </c>
      <c r="J19" s="195" t="e">
        <f>+#REF!-#REF!</f>
        <v>#REF!</v>
      </c>
      <c r="K19" s="195" t="e">
        <f>+#REF!-#REF!</f>
        <v>#REF!</v>
      </c>
      <c r="L19" s="195" t="e">
        <f>+#REF!-#REF!</f>
        <v>#REF!</v>
      </c>
      <c r="M19" s="194"/>
      <c r="N19" s="566" t="e">
        <f>+#REF!-#REF!</f>
        <v>#REF!</v>
      </c>
      <c r="O19" s="194" t="e">
        <f>+#REF!-#REF!</f>
        <v>#REF!</v>
      </c>
      <c r="P19" s="567" t="e">
        <f>+#REF!-#REF!</f>
        <v>#REF!</v>
      </c>
      <c r="Q19" s="567" t="e">
        <f>+#REF!-#REF!</f>
        <v>#REF!</v>
      </c>
      <c r="R19" s="567" t="e">
        <f>+#REF!-#REF!</f>
        <v>#REF!</v>
      </c>
      <c r="S19" s="567" t="e">
        <f>+#REF!-#REF!</f>
        <v>#REF!</v>
      </c>
      <c r="T19" s="567" t="e">
        <f>+#REF!-#REF!</f>
        <v>#REF!</v>
      </c>
      <c r="U19" s="567" t="e">
        <f>+#REF!-#REF!</f>
        <v>#REF!</v>
      </c>
      <c r="V19" s="567" t="e">
        <f>+#REF!-#REF!</f>
        <v>#REF!</v>
      </c>
      <c r="W19" s="406" t="s">
        <v>595</v>
      </c>
      <c r="X19" s="564"/>
      <c r="Y19" s="564"/>
      <c r="Z19" s="223"/>
      <c r="AA19" s="223"/>
      <c r="AB19" s="223"/>
      <c r="AC19" s="223"/>
      <c r="AD19" s="223"/>
      <c r="AE19" s="223"/>
      <c r="AF19" s="223"/>
      <c r="AG19" s="223"/>
      <c r="AH19" s="223"/>
    </row>
    <row r="20" spans="2:34" s="225" customFormat="1" ht="26.25" customHeight="1" x14ac:dyDescent="0.2">
      <c r="B20" s="405" t="s">
        <v>476</v>
      </c>
      <c r="C20" s="393">
        <v>-29487</v>
      </c>
      <c r="D20" s="195" t="e">
        <f>+#REF!-#REF!</f>
        <v>#REF!</v>
      </c>
      <c r="E20" s="195" t="e">
        <f>+#REF!-#REF!</f>
        <v>#REF!</v>
      </c>
      <c r="F20" s="195" t="e">
        <f>+#REF!-#REF!</f>
        <v>#REF!</v>
      </c>
      <c r="G20" s="195" t="e">
        <f>+#REF!-#REF!</f>
        <v>#REF!</v>
      </c>
      <c r="H20" s="195" t="e">
        <f>+#REF!-#REF!</f>
        <v>#REF!</v>
      </c>
      <c r="I20" s="195" t="e">
        <f>+#REF!-#REF!</f>
        <v>#REF!</v>
      </c>
      <c r="J20" s="195" t="e">
        <f>+#REF!-#REF!</f>
        <v>#REF!</v>
      </c>
      <c r="K20" s="195" t="e">
        <f>+#REF!-#REF!</f>
        <v>#REF!</v>
      </c>
      <c r="L20" s="565" t="e">
        <f>+#REF!-#REF!</f>
        <v>#REF!</v>
      </c>
      <c r="M20" s="568"/>
      <c r="N20" s="569" t="e">
        <f>+#REF!-#REF!</f>
        <v>#REF!</v>
      </c>
      <c r="O20" s="194" t="e">
        <f>+#REF!-#REF!</f>
        <v>#REF!</v>
      </c>
      <c r="P20" s="567" t="e">
        <f>+#REF!-#REF!</f>
        <v>#REF!</v>
      </c>
      <c r="Q20" s="567" t="e">
        <f>+#REF!-#REF!</f>
        <v>#REF!</v>
      </c>
      <c r="R20" s="567" t="e">
        <f>+#REF!-#REF!</f>
        <v>#REF!</v>
      </c>
      <c r="S20" s="567" t="e">
        <f>+#REF!-#REF!</f>
        <v>#REF!</v>
      </c>
      <c r="T20" s="567" t="e">
        <f>+#REF!-#REF!</f>
        <v>#REF!</v>
      </c>
      <c r="U20" s="567" t="e">
        <f>+#REF!-#REF!</f>
        <v>#REF!</v>
      </c>
      <c r="V20" s="567" t="e">
        <f>+#REF!-#REF!</f>
        <v>#REF!</v>
      </c>
      <c r="W20" s="406" t="s">
        <v>492</v>
      </c>
      <c r="X20" s="564"/>
      <c r="Y20" s="564"/>
      <c r="Z20" s="223"/>
      <c r="AA20" s="223"/>
      <c r="AB20" s="223"/>
      <c r="AC20" s="223"/>
      <c r="AD20" s="223"/>
      <c r="AE20" s="223"/>
      <c r="AF20" s="223"/>
      <c r="AG20" s="223"/>
      <c r="AH20" s="223"/>
    </row>
    <row r="21" spans="2:34" s="225" customFormat="1" ht="26.25" customHeight="1" x14ac:dyDescent="0.2">
      <c r="B21" s="405" t="s">
        <v>596</v>
      </c>
      <c r="C21" s="393">
        <v>5198</v>
      </c>
      <c r="D21" s="195" t="e">
        <f>+#REF!-#REF!</f>
        <v>#REF!</v>
      </c>
      <c r="E21" s="195" t="e">
        <f>+#REF!-#REF!</f>
        <v>#REF!</v>
      </c>
      <c r="F21" s="195" t="e">
        <f>+#REF!-#REF!</f>
        <v>#REF!</v>
      </c>
      <c r="G21" s="195" t="e">
        <f>+#REF!-#REF!</f>
        <v>#REF!</v>
      </c>
      <c r="H21" s="195" t="e">
        <f>+#REF!-#REF!</f>
        <v>#REF!</v>
      </c>
      <c r="I21" s="195" t="e">
        <f>+#REF!-#REF!</f>
        <v>#REF!</v>
      </c>
      <c r="J21" s="195" t="e">
        <f>+#REF!-#REF!</f>
        <v>#REF!</v>
      </c>
      <c r="K21" s="195" t="e">
        <f>+#REF!-#REF!</f>
        <v>#REF!</v>
      </c>
      <c r="L21" s="195" t="e">
        <f>+#REF!-#REF!</f>
        <v>#REF!</v>
      </c>
      <c r="M21" s="194"/>
      <c r="N21" s="566" t="e">
        <f>+#REF!-#REF!</f>
        <v>#REF!</v>
      </c>
      <c r="O21" s="194" t="e">
        <f>+#REF!-#REF!</f>
        <v>#REF!</v>
      </c>
      <c r="P21" s="567" t="e">
        <f>+#REF!-#REF!</f>
        <v>#REF!</v>
      </c>
      <c r="Q21" s="567" t="e">
        <f>+#REF!-#REF!</f>
        <v>#REF!</v>
      </c>
      <c r="R21" s="567" t="e">
        <f>+#REF!-#REF!</f>
        <v>#REF!</v>
      </c>
      <c r="S21" s="567" t="e">
        <f>+#REF!-#REF!</f>
        <v>#REF!</v>
      </c>
      <c r="T21" s="567" t="e">
        <f>+#REF!-#REF!</f>
        <v>#REF!</v>
      </c>
      <c r="U21" s="567" t="e">
        <f>+#REF!-#REF!</f>
        <v>#REF!</v>
      </c>
      <c r="V21" s="567" t="e">
        <f>+#REF!-#REF!</f>
        <v>#REF!</v>
      </c>
      <c r="W21" s="406" t="s">
        <v>599</v>
      </c>
      <c r="X21" s="564"/>
      <c r="Y21" s="564"/>
      <c r="Z21" s="223"/>
      <c r="AA21" s="223"/>
      <c r="AB21" s="223"/>
      <c r="AC21" s="223"/>
      <c r="AD21" s="223"/>
      <c r="AE21" s="223"/>
      <c r="AF21" s="223"/>
      <c r="AG21" s="223"/>
      <c r="AH21" s="223"/>
    </row>
    <row r="22" spans="2:34" s="225" customFormat="1" ht="26.25" customHeight="1" x14ac:dyDescent="0.2">
      <c r="B22" s="405" t="s">
        <v>597</v>
      </c>
      <c r="C22" s="393">
        <v>0</v>
      </c>
      <c r="D22" s="195" t="e">
        <f>+#REF!-#REF!</f>
        <v>#REF!</v>
      </c>
      <c r="E22" s="195" t="e">
        <f>+#REF!-#REF!</f>
        <v>#REF!</v>
      </c>
      <c r="F22" s="195" t="e">
        <f>+#REF!-#REF!</f>
        <v>#REF!</v>
      </c>
      <c r="G22" s="565" t="e">
        <f>+#REF!-#REF!</f>
        <v>#REF!</v>
      </c>
      <c r="H22" s="195" t="e">
        <f>+#REF!-#REF!</f>
        <v>#REF!</v>
      </c>
      <c r="I22" s="195" t="e">
        <f>+#REF!-#REF!</f>
        <v>#REF!</v>
      </c>
      <c r="J22" s="195" t="e">
        <f>+#REF!-#REF!</f>
        <v>#REF!</v>
      </c>
      <c r="K22" s="565" t="e">
        <f>+#REF!-#REF!</f>
        <v>#REF!</v>
      </c>
      <c r="L22" s="195" t="e">
        <f>+#REF!-#REF!</f>
        <v>#REF!</v>
      </c>
      <c r="M22" s="194"/>
      <c r="N22" s="566" t="e">
        <f>+#REF!-#REF!</f>
        <v>#REF!</v>
      </c>
      <c r="O22" s="194" t="e">
        <f>+#REF!-#REF!</f>
        <v>#REF!</v>
      </c>
      <c r="P22" s="567" t="e">
        <f>+#REF!-#REF!</f>
        <v>#REF!</v>
      </c>
      <c r="Q22" s="567" t="e">
        <f>+#REF!-#REF!</f>
        <v>#REF!</v>
      </c>
      <c r="R22" s="567" t="e">
        <f>+#REF!-#REF!</f>
        <v>#REF!</v>
      </c>
      <c r="S22" s="567" t="e">
        <f>+#REF!-#REF!</f>
        <v>#REF!</v>
      </c>
      <c r="T22" s="567" t="e">
        <f>+#REF!-#REF!</f>
        <v>#REF!</v>
      </c>
      <c r="U22" s="567" t="e">
        <f>+#REF!-#REF!</f>
        <v>#REF!</v>
      </c>
      <c r="V22" s="567" t="e">
        <f>+#REF!-#REF!</f>
        <v>#REF!</v>
      </c>
      <c r="W22" s="406" t="s">
        <v>236</v>
      </c>
      <c r="X22" s="564"/>
      <c r="Y22" s="564"/>
      <c r="Z22" s="223"/>
      <c r="AA22" s="223"/>
      <c r="AB22" s="223"/>
      <c r="AC22" s="223"/>
      <c r="AD22" s="223"/>
      <c r="AE22" s="223"/>
      <c r="AF22" s="223"/>
      <c r="AG22" s="223"/>
      <c r="AH22" s="223"/>
    </row>
    <row r="23" spans="2:34" s="225" customFormat="1" ht="26.25" customHeight="1" x14ac:dyDescent="0.2">
      <c r="B23" s="405" t="s">
        <v>594</v>
      </c>
      <c r="C23" s="393">
        <v>55444.900000000023</v>
      </c>
      <c r="D23" s="195" t="e">
        <f>+#REF!-#REF!</f>
        <v>#REF!</v>
      </c>
      <c r="E23" s="195" t="e">
        <f>+#REF!-#REF!</f>
        <v>#REF!</v>
      </c>
      <c r="F23" s="565" t="e">
        <f>+#REF!-#REF!</f>
        <v>#REF!</v>
      </c>
      <c r="G23" s="195" t="e">
        <f>+#REF!-#REF!</f>
        <v>#REF!</v>
      </c>
      <c r="H23" s="195" t="e">
        <f>+#REF!-#REF!</f>
        <v>#REF!</v>
      </c>
      <c r="I23" s="195" t="e">
        <f>+#REF!-#REF!</f>
        <v>#REF!</v>
      </c>
      <c r="J23" s="565" t="e">
        <f>+#REF!-#REF!</f>
        <v>#REF!</v>
      </c>
      <c r="K23" s="195" t="e">
        <f>+#REF!-#REF!</f>
        <v>#REF!</v>
      </c>
      <c r="L23" s="565" t="e">
        <f>+#REF!-#REF!</f>
        <v>#REF!</v>
      </c>
      <c r="M23" s="194"/>
      <c r="N23" s="569" t="e">
        <f>+#REF!-#REF!</f>
        <v>#REF!</v>
      </c>
      <c r="O23" s="194" t="e">
        <f>+#REF!-#REF!</f>
        <v>#REF!</v>
      </c>
      <c r="P23" s="567" t="e">
        <f>+#REF!-#REF!</f>
        <v>#REF!</v>
      </c>
      <c r="Q23" s="567" t="e">
        <f>+#REF!-#REF!</f>
        <v>#REF!</v>
      </c>
      <c r="R23" s="567" t="e">
        <f>+#REF!-#REF!</f>
        <v>#REF!</v>
      </c>
      <c r="S23" s="567" t="e">
        <f>+#REF!-#REF!</f>
        <v>#REF!</v>
      </c>
      <c r="T23" s="567" t="e">
        <f>+#REF!-#REF!</f>
        <v>#REF!</v>
      </c>
      <c r="U23" s="567" t="e">
        <f>+#REF!-#REF!</f>
        <v>#REF!</v>
      </c>
      <c r="V23" s="567" t="e">
        <f>+#REF!-#REF!</f>
        <v>#REF!</v>
      </c>
      <c r="W23" s="406" t="s">
        <v>490</v>
      </c>
      <c r="X23" s="564"/>
      <c r="Y23" s="564"/>
      <c r="Z23" s="223"/>
      <c r="AA23" s="223"/>
      <c r="AB23" s="223"/>
      <c r="AC23" s="223"/>
      <c r="AD23" s="223"/>
      <c r="AE23" s="223"/>
      <c r="AF23" s="223"/>
      <c r="AG23" s="223"/>
      <c r="AH23" s="223"/>
    </row>
    <row r="24" spans="2:34" s="220" customFormat="1" ht="9" customHeight="1" x14ac:dyDescent="0.2">
      <c r="B24" s="303"/>
      <c r="C24" s="416"/>
      <c r="D24" s="221"/>
      <c r="E24" s="221"/>
      <c r="F24" s="221"/>
      <c r="G24" s="221"/>
      <c r="H24" s="221"/>
      <c r="I24" s="221"/>
      <c r="J24" s="221"/>
      <c r="K24" s="221"/>
      <c r="L24" s="221"/>
      <c r="M24" s="222"/>
      <c r="N24" s="562"/>
      <c r="O24" s="222"/>
      <c r="P24" s="563"/>
      <c r="Q24" s="563"/>
      <c r="R24" s="563"/>
      <c r="S24" s="563"/>
      <c r="T24" s="563"/>
      <c r="U24" s="563"/>
      <c r="V24" s="563"/>
      <c r="W24" s="404"/>
      <c r="X24" s="564"/>
      <c r="Y24" s="564"/>
      <c r="Z24" s="223"/>
      <c r="AA24" s="223"/>
      <c r="AB24" s="223"/>
      <c r="AC24" s="223"/>
      <c r="AD24" s="223"/>
      <c r="AE24" s="223"/>
      <c r="AF24" s="223"/>
      <c r="AG24" s="223"/>
      <c r="AH24" s="223"/>
    </row>
    <row r="25" spans="2:34" s="220" customFormat="1" ht="26.25" customHeight="1" x14ac:dyDescent="0.2">
      <c r="B25" s="303" t="s">
        <v>315</v>
      </c>
      <c r="C25" s="416">
        <v>145032.90000000002</v>
      </c>
      <c r="D25" s="221" t="e">
        <f t="shared" ref="D25:I25" si="4">+D18+D15</f>
        <v>#REF!</v>
      </c>
      <c r="E25" s="221" t="e">
        <f t="shared" si="4"/>
        <v>#REF!</v>
      </c>
      <c r="F25" s="221" t="e">
        <f t="shared" si="4"/>
        <v>#REF!</v>
      </c>
      <c r="G25" s="221" t="e">
        <f t="shared" si="4"/>
        <v>#REF!</v>
      </c>
      <c r="H25" s="221" t="e">
        <f t="shared" si="4"/>
        <v>#REF!</v>
      </c>
      <c r="I25" s="221" t="e">
        <f t="shared" si="4"/>
        <v>#REF!</v>
      </c>
      <c r="J25" s="221" t="e">
        <f>+J18+J15</f>
        <v>#REF!</v>
      </c>
      <c r="K25" s="221" t="e">
        <f>+K18+K15</f>
        <v>#REF!</v>
      </c>
      <c r="L25" s="226" t="e">
        <f>+L18+L15</f>
        <v>#REF!</v>
      </c>
      <c r="M25" s="222"/>
      <c r="N25" s="570" t="e">
        <f t="shared" ref="N25:V25" si="5">+N18+N15</f>
        <v>#REF!</v>
      </c>
      <c r="O25" s="222" t="e">
        <f t="shared" si="5"/>
        <v>#REF!</v>
      </c>
      <c r="P25" s="563" t="e">
        <f t="shared" si="5"/>
        <v>#REF!</v>
      </c>
      <c r="Q25" s="563" t="e">
        <f t="shared" si="5"/>
        <v>#REF!</v>
      </c>
      <c r="R25" s="563" t="e">
        <f t="shared" si="5"/>
        <v>#REF!</v>
      </c>
      <c r="S25" s="563" t="e">
        <f t="shared" si="5"/>
        <v>#REF!</v>
      </c>
      <c r="T25" s="563" t="e">
        <f t="shared" si="5"/>
        <v>#REF!</v>
      </c>
      <c r="U25" s="563" t="e">
        <f t="shared" si="5"/>
        <v>#REF!</v>
      </c>
      <c r="V25" s="563" t="e">
        <f t="shared" si="5"/>
        <v>#REF!</v>
      </c>
      <c r="W25" s="404" t="s">
        <v>55</v>
      </c>
      <c r="X25" s="564"/>
      <c r="Y25" s="564"/>
      <c r="Z25" s="223"/>
      <c r="AA25" s="223"/>
      <c r="AB25" s="223"/>
      <c r="AC25" s="223"/>
      <c r="AD25" s="223"/>
      <c r="AE25" s="223"/>
      <c r="AF25" s="223"/>
      <c r="AG25" s="223"/>
      <c r="AH25" s="223"/>
    </row>
    <row r="26" spans="2:34" s="220" customFormat="1" ht="9" customHeight="1" x14ac:dyDescent="0.2">
      <c r="B26" s="303"/>
      <c r="C26" s="416"/>
      <c r="D26" s="221"/>
      <c r="E26" s="221"/>
      <c r="F26" s="221"/>
      <c r="G26" s="221"/>
      <c r="H26" s="221"/>
      <c r="I26" s="221"/>
      <c r="J26" s="221"/>
      <c r="K26" s="221"/>
      <c r="L26" s="221"/>
      <c r="M26" s="222"/>
      <c r="N26" s="562"/>
      <c r="O26" s="222"/>
      <c r="P26" s="563"/>
      <c r="Q26" s="563"/>
      <c r="R26" s="563"/>
      <c r="S26" s="563"/>
      <c r="T26" s="563"/>
      <c r="U26" s="563"/>
      <c r="V26" s="563"/>
      <c r="W26" s="404"/>
      <c r="X26" s="564"/>
      <c r="Y26" s="564"/>
      <c r="Z26" s="223"/>
      <c r="AA26" s="223"/>
      <c r="AB26" s="223"/>
      <c r="AC26" s="223"/>
      <c r="AD26" s="223"/>
      <c r="AE26" s="223"/>
      <c r="AF26" s="223"/>
      <c r="AG26" s="223"/>
      <c r="AH26" s="223"/>
    </row>
    <row r="27" spans="2:34" s="220" customFormat="1" ht="26.25" customHeight="1" x14ac:dyDescent="0.2">
      <c r="B27" s="303" t="s">
        <v>242</v>
      </c>
      <c r="C27" s="416">
        <v>83090.799999999988</v>
      </c>
      <c r="D27" s="221" t="e">
        <f t="shared" ref="D27:I27" si="6">+D28+D29</f>
        <v>#REF!</v>
      </c>
      <c r="E27" s="221" t="e">
        <f t="shared" si="6"/>
        <v>#REF!</v>
      </c>
      <c r="F27" s="221" t="e">
        <f t="shared" si="6"/>
        <v>#REF!</v>
      </c>
      <c r="G27" s="226" t="e">
        <f t="shared" si="6"/>
        <v>#REF!</v>
      </c>
      <c r="H27" s="221" t="e">
        <f t="shared" si="6"/>
        <v>#REF!</v>
      </c>
      <c r="I27" s="221" t="e">
        <f t="shared" si="6"/>
        <v>#REF!</v>
      </c>
      <c r="J27" s="221" t="e">
        <f>+J28+J29</f>
        <v>#REF!</v>
      </c>
      <c r="K27" s="221" t="e">
        <f>+K28+K29</f>
        <v>#REF!</v>
      </c>
      <c r="L27" s="226" t="e">
        <f>+L28+L29</f>
        <v>#REF!</v>
      </c>
      <c r="M27" s="222"/>
      <c r="N27" s="570" t="e">
        <f t="shared" ref="N27:V27" si="7">+N28+N29</f>
        <v>#REF!</v>
      </c>
      <c r="O27" s="222" t="e">
        <f t="shared" si="7"/>
        <v>#REF!</v>
      </c>
      <c r="P27" s="563" t="e">
        <f t="shared" si="7"/>
        <v>#REF!</v>
      </c>
      <c r="Q27" s="563" t="e">
        <f t="shared" si="7"/>
        <v>#REF!</v>
      </c>
      <c r="R27" s="563" t="e">
        <f t="shared" si="7"/>
        <v>#REF!</v>
      </c>
      <c r="S27" s="563" t="e">
        <f t="shared" si="7"/>
        <v>#REF!</v>
      </c>
      <c r="T27" s="563" t="e">
        <f t="shared" si="7"/>
        <v>#REF!</v>
      </c>
      <c r="U27" s="563" t="e">
        <f t="shared" si="7"/>
        <v>#REF!</v>
      </c>
      <c r="V27" s="563" t="e">
        <f t="shared" si="7"/>
        <v>#REF!</v>
      </c>
      <c r="W27" s="404" t="s">
        <v>186</v>
      </c>
      <c r="X27" s="564"/>
      <c r="Y27" s="564"/>
      <c r="Z27" s="223"/>
      <c r="AA27" s="223"/>
      <c r="AB27" s="223"/>
      <c r="AC27" s="223"/>
      <c r="AD27" s="223"/>
      <c r="AE27" s="223"/>
      <c r="AF27" s="223"/>
      <c r="AG27" s="223"/>
      <c r="AH27" s="223"/>
    </row>
    <row r="28" spans="2:34" s="225" customFormat="1" ht="26.25" customHeight="1" x14ac:dyDescent="0.2">
      <c r="B28" s="405" t="s">
        <v>617</v>
      </c>
      <c r="C28" s="393">
        <v>29080</v>
      </c>
      <c r="D28" s="195" t="e">
        <f>#REF!-#REF!</f>
        <v>#REF!</v>
      </c>
      <c r="E28" s="195" t="e">
        <f>#REF!-#REF!</f>
        <v>#REF!</v>
      </c>
      <c r="F28" s="195" t="e">
        <f>#REF!-#REF!</f>
        <v>#REF!</v>
      </c>
      <c r="G28" s="195" t="e">
        <f>#REF!-#REF!</f>
        <v>#REF!</v>
      </c>
      <c r="H28" s="195" t="e">
        <f>#REF!-#REF!</f>
        <v>#REF!</v>
      </c>
      <c r="I28" s="195" t="e">
        <f>#REF!-#REF!</f>
        <v>#REF!</v>
      </c>
      <c r="J28" s="195" t="e">
        <f>#REF!-#REF!</f>
        <v>#REF!</v>
      </c>
      <c r="K28" s="195" t="e">
        <f>#REF!-#REF!</f>
        <v>#REF!</v>
      </c>
      <c r="L28" s="195" t="e">
        <f>#REF!-#REF!</f>
        <v>#REF!</v>
      </c>
      <c r="M28" s="194"/>
      <c r="N28" s="566" t="e">
        <f>#REF!-#REF!</f>
        <v>#REF!</v>
      </c>
      <c r="O28" s="194" t="e">
        <f>#REF!-#REF!</f>
        <v>#REF!</v>
      </c>
      <c r="P28" s="567" t="e">
        <f>#REF!-#REF!</f>
        <v>#REF!</v>
      </c>
      <c r="Q28" s="567" t="e">
        <f>#REF!-#REF!</f>
        <v>#REF!</v>
      </c>
      <c r="R28" s="567" t="e">
        <f>#REF!-#REF!</f>
        <v>#REF!</v>
      </c>
      <c r="S28" s="567" t="e">
        <f>#REF!-#REF!</f>
        <v>#REF!</v>
      </c>
      <c r="T28" s="567" t="e">
        <f>#REF!-#REF!</f>
        <v>#REF!</v>
      </c>
      <c r="U28" s="567" t="e">
        <f>#REF!-#REF!</f>
        <v>#REF!</v>
      </c>
      <c r="V28" s="567" t="e">
        <f>#REF!-#REF!</f>
        <v>#REF!</v>
      </c>
      <c r="W28" s="406" t="s">
        <v>618</v>
      </c>
      <c r="X28" s="564"/>
      <c r="Y28" s="564"/>
      <c r="Z28" s="223"/>
      <c r="AA28" s="223"/>
      <c r="AB28" s="223"/>
      <c r="AC28" s="223"/>
      <c r="AD28" s="223"/>
      <c r="AE28" s="223"/>
      <c r="AF28" s="223"/>
      <c r="AG28" s="223"/>
      <c r="AH28" s="223"/>
    </row>
    <row r="29" spans="2:34" s="225" customFormat="1" ht="26.25" customHeight="1" x14ac:dyDescent="0.2">
      <c r="B29" s="405" t="s">
        <v>225</v>
      </c>
      <c r="C29" s="393">
        <v>54010.799999999988</v>
      </c>
      <c r="D29" s="195" t="e">
        <f>+#REF!-#REF!</f>
        <v>#REF!</v>
      </c>
      <c r="E29" s="195" t="e">
        <f>+#REF!-#REF!</f>
        <v>#REF!</v>
      </c>
      <c r="F29" s="195" t="e">
        <f>+#REF!-#REF!</f>
        <v>#REF!</v>
      </c>
      <c r="G29" s="565" t="e">
        <f>+#REF!-#REF!</f>
        <v>#REF!</v>
      </c>
      <c r="H29" s="195" t="e">
        <f>+#REF!-#REF!</f>
        <v>#REF!</v>
      </c>
      <c r="I29" s="195" t="e">
        <f>+#REF!-#REF!</f>
        <v>#REF!</v>
      </c>
      <c r="J29" s="195" t="e">
        <f>+#REF!-#REF!</f>
        <v>#REF!</v>
      </c>
      <c r="K29" s="195" t="e">
        <f>+#REF!-#REF!</f>
        <v>#REF!</v>
      </c>
      <c r="L29" s="565" t="e">
        <f>+#REF!-#REF!</f>
        <v>#REF!</v>
      </c>
      <c r="M29" s="194"/>
      <c r="N29" s="569" t="e">
        <f>+#REF!-#REF!</f>
        <v>#REF!</v>
      </c>
      <c r="O29" s="194" t="e">
        <f>+#REF!-#REF!</f>
        <v>#REF!</v>
      </c>
      <c r="P29" s="567" t="e">
        <f>+#REF!-#REF!</f>
        <v>#REF!</v>
      </c>
      <c r="Q29" s="567" t="e">
        <f>+#REF!-#REF!</f>
        <v>#REF!</v>
      </c>
      <c r="R29" s="567" t="e">
        <f>+#REF!-#REF!</f>
        <v>#REF!</v>
      </c>
      <c r="S29" s="567" t="e">
        <f>+#REF!-#REF!</f>
        <v>#REF!</v>
      </c>
      <c r="T29" s="567" t="e">
        <f>+#REF!-#REF!</f>
        <v>#REF!</v>
      </c>
      <c r="U29" s="567" t="e">
        <f>+#REF!-#REF!</f>
        <v>#REF!</v>
      </c>
      <c r="V29" s="567" t="e">
        <f>+#REF!-#REF!</f>
        <v>#REF!</v>
      </c>
      <c r="W29" s="406" t="s">
        <v>598</v>
      </c>
      <c r="X29" s="564"/>
      <c r="Y29" s="564"/>
      <c r="Z29" s="223"/>
      <c r="AA29" s="223"/>
      <c r="AB29" s="223"/>
      <c r="AC29" s="223"/>
      <c r="AD29" s="223"/>
      <c r="AE29" s="223"/>
      <c r="AF29" s="223"/>
      <c r="AG29" s="223"/>
      <c r="AH29" s="223"/>
    </row>
    <row r="30" spans="2:34" s="220" customFormat="1" ht="26.25" customHeight="1" x14ac:dyDescent="0.2">
      <c r="B30" s="303" t="s">
        <v>158</v>
      </c>
      <c r="C30" s="416">
        <v>61943</v>
      </c>
      <c r="D30" s="221" t="e">
        <f t="shared" ref="D30:J30" si="8">+D31+D32+D33+D34</f>
        <v>#REF!</v>
      </c>
      <c r="E30" s="221" t="e">
        <f t="shared" si="8"/>
        <v>#REF!</v>
      </c>
      <c r="F30" s="221" t="e">
        <f t="shared" si="8"/>
        <v>#REF!</v>
      </c>
      <c r="G30" s="221" t="e">
        <f t="shared" si="8"/>
        <v>#REF!</v>
      </c>
      <c r="H30" s="221" t="e">
        <f t="shared" si="8"/>
        <v>#REF!</v>
      </c>
      <c r="I30" s="221" t="e">
        <f t="shared" si="8"/>
        <v>#REF!</v>
      </c>
      <c r="J30" s="221" t="e">
        <f t="shared" si="8"/>
        <v>#REF!</v>
      </c>
      <c r="K30" s="221" t="e">
        <f>+K31+K32+K33+K34</f>
        <v>#REF!</v>
      </c>
      <c r="L30" s="226" t="e">
        <f>+L31+L32+L33+L34</f>
        <v>#REF!</v>
      </c>
      <c r="M30" s="222"/>
      <c r="N30" s="570" t="e">
        <f t="shared" ref="N30:V30" si="9">+N31+N32+N33+N34</f>
        <v>#REF!</v>
      </c>
      <c r="O30" s="222" t="e">
        <f t="shared" si="9"/>
        <v>#REF!</v>
      </c>
      <c r="P30" s="563" t="e">
        <f t="shared" si="9"/>
        <v>#REF!</v>
      </c>
      <c r="Q30" s="563" t="e">
        <f t="shared" si="9"/>
        <v>#REF!</v>
      </c>
      <c r="R30" s="563" t="e">
        <f t="shared" si="9"/>
        <v>#REF!</v>
      </c>
      <c r="S30" s="563" t="e">
        <f t="shared" si="9"/>
        <v>#REF!</v>
      </c>
      <c r="T30" s="563" t="e">
        <f t="shared" si="9"/>
        <v>#REF!</v>
      </c>
      <c r="U30" s="563" t="e">
        <f t="shared" si="9"/>
        <v>#REF!</v>
      </c>
      <c r="V30" s="563" t="e">
        <f t="shared" si="9"/>
        <v>#REF!</v>
      </c>
      <c r="W30" s="404" t="s">
        <v>51</v>
      </c>
      <c r="X30" s="564"/>
      <c r="Y30" s="564"/>
      <c r="Z30" s="223"/>
      <c r="AA30" s="223"/>
      <c r="AB30" s="223"/>
      <c r="AC30" s="223"/>
      <c r="AD30" s="223"/>
      <c r="AE30" s="223"/>
      <c r="AF30" s="223"/>
      <c r="AG30" s="223"/>
      <c r="AH30" s="223"/>
    </row>
    <row r="31" spans="2:34" s="220" customFormat="1" ht="26.25" customHeight="1" x14ac:dyDescent="0.2">
      <c r="B31" s="405" t="s">
        <v>433</v>
      </c>
      <c r="C31" s="393">
        <v>-674</v>
      </c>
      <c r="D31" s="195" t="e">
        <f>+#REF!-#REF!</f>
        <v>#REF!</v>
      </c>
      <c r="E31" s="195" t="e">
        <f>+#REF!-#REF!</f>
        <v>#REF!</v>
      </c>
      <c r="F31" s="195" t="e">
        <f>+#REF!-#REF!</f>
        <v>#REF!</v>
      </c>
      <c r="G31" s="195" t="e">
        <f>+#REF!-#REF!</f>
        <v>#REF!</v>
      </c>
      <c r="H31" s="195" t="e">
        <f>+#REF!-#REF!</f>
        <v>#REF!</v>
      </c>
      <c r="I31" s="195" t="e">
        <f>+#REF!-#REF!</f>
        <v>#REF!</v>
      </c>
      <c r="J31" s="195" t="e">
        <f>+#REF!-#REF!</f>
        <v>#REF!</v>
      </c>
      <c r="K31" s="195" t="e">
        <f>+#REF!-#REF!</f>
        <v>#REF!</v>
      </c>
      <c r="L31" s="565" t="e">
        <f>+#REF!-#REF!</f>
        <v>#REF!</v>
      </c>
      <c r="M31" s="194"/>
      <c r="N31" s="569" t="e">
        <f>+#REF!-#REF!</f>
        <v>#REF!</v>
      </c>
      <c r="O31" s="194" t="e">
        <f>+#REF!-#REF!</f>
        <v>#REF!</v>
      </c>
      <c r="P31" s="567" t="e">
        <f>+#REF!-#REF!</f>
        <v>#REF!</v>
      </c>
      <c r="Q31" s="567" t="e">
        <f>+#REF!-#REF!</f>
        <v>#REF!</v>
      </c>
      <c r="R31" s="567" t="e">
        <f>+#REF!-#REF!</f>
        <v>#REF!</v>
      </c>
      <c r="S31" s="567" t="e">
        <f>+#REF!-#REF!</f>
        <v>#REF!</v>
      </c>
      <c r="T31" s="567" t="e">
        <f>+#REF!-#REF!</f>
        <v>#REF!</v>
      </c>
      <c r="U31" s="567" t="e">
        <f>+#REF!-#REF!</f>
        <v>#REF!</v>
      </c>
      <c r="V31" s="567" t="e">
        <f>+#REF!-#REF!</f>
        <v>#REF!</v>
      </c>
      <c r="W31" s="406" t="s">
        <v>600</v>
      </c>
      <c r="X31" s="564"/>
      <c r="Y31" s="564"/>
      <c r="Z31" s="223"/>
      <c r="AA31" s="223"/>
      <c r="AB31" s="223"/>
      <c r="AC31" s="223"/>
      <c r="AD31" s="223"/>
      <c r="AE31" s="223"/>
      <c r="AF31" s="223"/>
      <c r="AG31" s="223"/>
      <c r="AH31" s="223"/>
    </row>
    <row r="32" spans="2:34" s="220" customFormat="1" ht="26.25" customHeight="1" x14ac:dyDescent="0.2">
      <c r="B32" s="405" t="s">
        <v>434</v>
      </c>
      <c r="C32" s="393">
        <v>45385</v>
      </c>
      <c r="D32" s="195" t="e">
        <f>#REF!-#REF!</f>
        <v>#REF!</v>
      </c>
      <c r="E32" s="195" t="e">
        <f>#REF!-#REF!</f>
        <v>#REF!</v>
      </c>
      <c r="F32" s="565" t="e">
        <f>#REF!-#REF!</f>
        <v>#REF!</v>
      </c>
      <c r="G32" s="565" t="e">
        <f>#REF!-#REF!</f>
        <v>#REF!</v>
      </c>
      <c r="H32" s="565" t="e">
        <f>#REF!-#REF!</f>
        <v>#REF!</v>
      </c>
      <c r="I32" s="195" t="e">
        <f>#REF!-#REF!</f>
        <v>#REF!</v>
      </c>
      <c r="J32" s="195" t="e">
        <f>#REF!-#REF!</f>
        <v>#REF!</v>
      </c>
      <c r="K32" s="195" t="e">
        <f>#REF!-#REF!</f>
        <v>#REF!</v>
      </c>
      <c r="L32" s="565" t="e">
        <f>#REF!-#REF!</f>
        <v>#REF!</v>
      </c>
      <c r="M32" s="194"/>
      <c r="N32" s="569" t="e">
        <f>#REF!-#REF!</f>
        <v>#REF!</v>
      </c>
      <c r="O32" s="194" t="e">
        <f>#REF!-#REF!</f>
        <v>#REF!</v>
      </c>
      <c r="P32" s="567" t="e">
        <f>#REF!-#REF!</f>
        <v>#REF!</v>
      </c>
      <c r="Q32" s="567" t="e">
        <f>#REF!-#REF!</f>
        <v>#REF!</v>
      </c>
      <c r="R32" s="567" t="e">
        <f>#REF!-#REF!</f>
        <v>#REF!</v>
      </c>
      <c r="S32" s="567" t="e">
        <f>#REF!-#REF!</f>
        <v>#REF!</v>
      </c>
      <c r="T32" s="567" t="e">
        <f>#REF!-#REF!</f>
        <v>#REF!</v>
      </c>
      <c r="U32" s="567" t="e">
        <f>#REF!-#REF!</f>
        <v>#REF!</v>
      </c>
      <c r="V32" s="567" t="e">
        <f>#REF!-#REF!</f>
        <v>#REF!</v>
      </c>
      <c r="W32" s="406" t="s">
        <v>601</v>
      </c>
      <c r="X32" s="564"/>
      <c r="Y32" s="564"/>
      <c r="Z32" s="223"/>
      <c r="AA32" s="223"/>
      <c r="AB32" s="223"/>
      <c r="AC32" s="223"/>
      <c r="AD32" s="223"/>
      <c r="AE32" s="223"/>
      <c r="AF32" s="223"/>
      <c r="AG32" s="223"/>
      <c r="AH32" s="223"/>
    </row>
    <row r="33" spans="2:34" s="220" customFormat="1" ht="26.25" customHeight="1" x14ac:dyDescent="0.2">
      <c r="B33" s="405" t="s">
        <v>152</v>
      </c>
      <c r="C33" s="393">
        <v>10125</v>
      </c>
      <c r="D33" s="195" t="e">
        <f>+#REF!-#REF!</f>
        <v>#REF!</v>
      </c>
      <c r="E33" s="195" t="e">
        <f>+#REF!-#REF!</f>
        <v>#REF!</v>
      </c>
      <c r="F33" s="195" t="e">
        <f>+#REF!-#REF!</f>
        <v>#REF!</v>
      </c>
      <c r="G33" s="195" t="e">
        <f>+#REF!-#REF!</f>
        <v>#REF!</v>
      </c>
      <c r="H33" s="195" t="e">
        <f>+#REF!-#REF!</f>
        <v>#REF!</v>
      </c>
      <c r="I33" s="565" t="e">
        <f>+#REF!-#REF!</f>
        <v>#REF!</v>
      </c>
      <c r="J33" s="565" t="e">
        <f>+#REF!-#REF!</f>
        <v>#REF!</v>
      </c>
      <c r="K33" s="565" t="e">
        <f>+#REF!-#REF!</f>
        <v>#REF!</v>
      </c>
      <c r="L33" s="565" t="e">
        <f>+#REF!-#REF!</f>
        <v>#REF!</v>
      </c>
      <c r="M33" s="194"/>
      <c r="N33" s="566" t="e">
        <f>+#REF!-#REF!</f>
        <v>#REF!</v>
      </c>
      <c r="O33" s="194" t="e">
        <f>+#REF!-#REF!</f>
        <v>#REF!</v>
      </c>
      <c r="P33" s="567" t="e">
        <f>+#REF!-#REF!</f>
        <v>#REF!</v>
      </c>
      <c r="Q33" s="567" t="e">
        <f>+#REF!-#REF!</f>
        <v>#REF!</v>
      </c>
      <c r="R33" s="567" t="e">
        <f>+#REF!-#REF!</f>
        <v>#REF!</v>
      </c>
      <c r="S33" s="567" t="e">
        <f>+#REF!-#REF!</f>
        <v>#REF!</v>
      </c>
      <c r="T33" s="567" t="e">
        <f>+#REF!-#REF!</f>
        <v>#REF!</v>
      </c>
      <c r="U33" s="567" t="e">
        <f>+#REF!-#REF!</f>
        <v>#REF!</v>
      </c>
      <c r="V33" s="567" t="e">
        <f>+#REF!-#REF!</f>
        <v>#REF!</v>
      </c>
      <c r="W33" s="406" t="s">
        <v>163</v>
      </c>
      <c r="X33" s="564"/>
      <c r="Y33" s="564"/>
      <c r="Z33" s="223"/>
      <c r="AA33" s="223"/>
      <c r="AB33" s="223"/>
      <c r="AC33" s="223"/>
      <c r="AD33" s="223"/>
      <c r="AE33" s="223"/>
      <c r="AF33" s="223"/>
      <c r="AG33" s="223"/>
      <c r="AH33" s="223"/>
    </row>
    <row r="34" spans="2:34" s="220" customFormat="1" ht="26.25" customHeight="1" x14ac:dyDescent="0.2">
      <c r="B34" s="405" t="s">
        <v>190</v>
      </c>
      <c r="C34" s="393">
        <v>7107</v>
      </c>
      <c r="D34" s="195" t="e">
        <f>+#REF!-#REF!</f>
        <v>#REF!</v>
      </c>
      <c r="E34" s="195" t="e">
        <f>+#REF!-#REF!</f>
        <v>#REF!</v>
      </c>
      <c r="F34" s="195" t="e">
        <f>+#REF!-#REF!</f>
        <v>#REF!</v>
      </c>
      <c r="G34" s="195" t="e">
        <f>+#REF!-#REF!</f>
        <v>#REF!</v>
      </c>
      <c r="H34" s="195" t="e">
        <f>+#REF!-#REF!</f>
        <v>#REF!</v>
      </c>
      <c r="I34" s="565" t="e">
        <f>+#REF!-#REF!</f>
        <v>#REF!</v>
      </c>
      <c r="J34" s="565" t="e">
        <f>+#REF!-#REF!</f>
        <v>#REF!</v>
      </c>
      <c r="K34" s="565" t="e">
        <f>+#REF!-#REF!</f>
        <v>#REF!</v>
      </c>
      <c r="L34" s="195" t="e">
        <f>+#REF!-#REF!</f>
        <v>#REF!</v>
      </c>
      <c r="M34" s="194"/>
      <c r="N34" s="566" t="e">
        <f>+#REF!-#REF!</f>
        <v>#REF!</v>
      </c>
      <c r="O34" s="194" t="e">
        <f>+#REF!-#REF!</f>
        <v>#REF!</v>
      </c>
      <c r="P34" s="567" t="e">
        <f>+#REF!-#REF!</f>
        <v>#REF!</v>
      </c>
      <c r="Q34" s="567" t="e">
        <f>+#REF!-#REF!</f>
        <v>#REF!</v>
      </c>
      <c r="R34" s="567" t="e">
        <f>+#REF!-#REF!</f>
        <v>#REF!</v>
      </c>
      <c r="S34" s="567" t="e">
        <f>+#REF!-#REF!</f>
        <v>#REF!</v>
      </c>
      <c r="T34" s="567" t="e">
        <f>+#REF!-#REF!</f>
        <v>#REF!</v>
      </c>
      <c r="U34" s="567" t="e">
        <f>+#REF!-#REF!</f>
        <v>#REF!</v>
      </c>
      <c r="V34" s="567" t="e">
        <f>+#REF!-#REF!</f>
        <v>#REF!</v>
      </c>
      <c r="W34" s="406" t="s">
        <v>62</v>
      </c>
      <c r="X34" s="564"/>
      <c r="Y34" s="564"/>
      <c r="Z34" s="223"/>
      <c r="AA34" s="223"/>
      <c r="AB34" s="223"/>
      <c r="AC34" s="223"/>
      <c r="AD34" s="223"/>
      <c r="AE34" s="223"/>
      <c r="AF34" s="223"/>
      <c r="AG34" s="223"/>
      <c r="AH34" s="223"/>
    </row>
    <row r="35" spans="2:34" s="220" customFormat="1" ht="15" customHeight="1" thickBot="1" x14ac:dyDescent="0.25">
      <c r="B35" s="415"/>
      <c r="C35" s="571"/>
      <c r="D35" s="572"/>
      <c r="E35" s="572"/>
      <c r="F35" s="572"/>
      <c r="G35" s="572"/>
      <c r="H35" s="572"/>
      <c r="I35" s="572"/>
      <c r="J35" s="572"/>
      <c r="K35" s="572"/>
      <c r="L35" s="572"/>
      <c r="M35" s="573"/>
      <c r="N35" s="574"/>
      <c r="O35" s="573"/>
      <c r="P35" s="575"/>
      <c r="Q35" s="575"/>
      <c r="R35" s="575"/>
      <c r="S35" s="575"/>
      <c r="T35" s="575"/>
      <c r="U35" s="575"/>
      <c r="V35" s="575"/>
      <c r="W35" s="595"/>
      <c r="X35" s="564"/>
      <c r="Y35" s="564"/>
      <c r="Z35" s="223"/>
      <c r="AA35" s="223"/>
      <c r="AB35" s="223"/>
      <c r="AC35" s="223"/>
      <c r="AD35" s="223"/>
      <c r="AE35" s="223"/>
      <c r="AF35" s="223"/>
      <c r="AG35" s="223"/>
      <c r="AH35" s="223"/>
    </row>
    <row r="36" spans="2:34" s="225" customFormat="1" ht="15" customHeight="1" thickTop="1" x14ac:dyDescent="0.2">
      <c r="B36" s="405"/>
      <c r="C36" s="577"/>
      <c r="D36" s="578"/>
      <c r="E36" s="578"/>
      <c r="F36" s="578"/>
      <c r="G36" s="578"/>
      <c r="H36" s="578"/>
      <c r="I36" s="578"/>
      <c r="J36" s="578"/>
      <c r="K36" s="578"/>
      <c r="L36" s="578"/>
      <c r="M36" s="579"/>
      <c r="N36" s="580"/>
      <c r="O36" s="579"/>
      <c r="P36" s="581"/>
      <c r="Q36" s="581"/>
      <c r="R36" s="581"/>
      <c r="S36" s="581"/>
      <c r="T36" s="581"/>
      <c r="U36" s="581"/>
      <c r="V36" s="581"/>
      <c r="W36" s="406"/>
      <c r="X36" s="564"/>
      <c r="Y36" s="564"/>
      <c r="Z36" s="223"/>
      <c r="AA36" s="223"/>
      <c r="AB36" s="223"/>
      <c r="AC36" s="223"/>
      <c r="AD36" s="223"/>
      <c r="AE36" s="223"/>
      <c r="AF36" s="223"/>
      <c r="AG36" s="223"/>
      <c r="AH36" s="223"/>
    </row>
    <row r="37" spans="2:34" s="225" customFormat="1" ht="23.1" customHeight="1" x14ac:dyDescent="0.2">
      <c r="B37" s="304" t="s">
        <v>608</v>
      </c>
      <c r="C37" s="582"/>
      <c r="D37" s="582"/>
      <c r="E37" s="582"/>
      <c r="F37" s="582"/>
      <c r="G37" s="582"/>
      <c r="H37" s="582"/>
      <c r="I37" s="582"/>
      <c r="J37" s="582"/>
      <c r="K37" s="582"/>
      <c r="L37" s="582"/>
      <c r="M37" s="538"/>
      <c r="N37" s="545"/>
      <c r="O37" s="538"/>
      <c r="P37" s="583"/>
      <c r="Q37" s="583"/>
      <c r="R37" s="583"/>
      <c r="S37" s="583"/>
      <c r="T37" s="583"/>
      <c r="U37" s="583"/>
      <c r="V37" s="583"/>
      <c r="W37" s="238" t="s">
        <v>156</v>
      </c>
      <c r="X37" s="564"/>
      <c r="Y37" s="564"/>
      <c r="Z37" s="223"/>
      <c r="AA37" s="223"/>
      <c r="AB37" s="223"/>
      <c r="AC37" s="223"/>
      <c r="AD37" s="223"/>
      <c r="AE37" s="223"/>
      <c r="AF37" s="223"/>
      <c r="AG37" s="223"/>
      <c r="AH37" s="223"/>
    </row>
    <row r="38" spans="2:34" s="220" customFormat="1" ht="9" customHeight="1" x14ac:dyDescent="0.2">
      <c r="B38" s="303"/>
      <c r="C38" s="582"/>
      <c r="D38" s="582"/>
      <c r="E38" s="582"/>
      <c r="F38" s="582"/>
      <c r="G38" s="582"/>
      <c r="H38" s="582"/>
      <c r="I38" s="582"/>
      <c r="J38" s="582"/>
      <c r="K38" s="582"/>
      <c r="L38" s="582"/>
      <c r="M38" s="538"/>
      <c r="N38" s="545"/>
      <c r="O38" s="538"/>
      <c r="P38" s="583"/>
      <c r="Q38" s="583"/>
      <c r="R38" s="583"/>
      <c r="S38" s="583"/>
      <c r="T38" s="583"/>
      <c r="U38" s="583"/>
      <c r="V38" s="583"/>
      <c r="W38" s="404"/>
      <c r="X38" s="564"/>
      <c r="Y38" s="564"/>
      <c r="Z38" s="223"/>
      <c r="AA38" s="223"/>
      <c r="AB38" s="223"/>
      <c r="AC38" s="223"/>
      <c r="AD38" s="223"/>
      <c r="AE38" s="223"/>
      <c r="AF38" s="223"/>
      <c r="AG38" s="223"/>
      <c r="AH38" s="223"/>
    </row>
    <row r="39" spans="2:34" s="220" customFormat="1" ht="26.25" customHeight="1" x14ac:dyDescent="0.2">
      <c r="B39" s="303" t="s">
        <v>40</v>
      </c>
      <c r="C39" s="584">
        <v>13.303556635438474</v>
      </c>
      <c r="D39" s="584" t="e">
        <f>+(#REF!/#REF!-1)*100</f>
        <v>#REF!</v>
      </c>
      <c r="E39" s="584" t="e">
        <f>+(#REF!/#REF!-1)*100</f>
        <v>#REF!</v>
      </c>
      <c r="F39" s="584" t="e">
        <f>+(#REF!/#REF!-1)*100</f>
        <v>#REF!</v>
      </c>
      <c r="G39" s="584" t="e">
        <f>+(#REF!/#REF!-1)*100</f>
        <v>#REF!</v>
      </c>
      <c r="H39" s="584" t="e">
        <f>+(#REF!/#REF!-1)*100</f>
        <v>#REF!</v>
      </c>
      <c r="I39" s="584" t="e">
        <f>+(#REF!/#REF!-1)*100</f>
        <v>#REF!</v>
      </c>
      <c r="J39" s="584" t="e">
        <f>+(#REF!/#REF!-1)*100</f>
        <v>#REF!</v>
      </c>
      <c r="K39" s="584" t="e">
        <f>+(#REF!/#REF!-1)*100</f>
        <v>#REF!</v>
      </c>
      <c r="L39" s="584" t="e">
        <f>+(#REF!/#REF!-1)*100</f>
        <v>#REF!</v>
      </c>
      <c r="M39" s="585"/>
      <c r="N39" s="586" t="e">
        <f>+(#REF!/#REF!-1)*100</f>
        <v>#REF!</v>
      </c>
      <c r="O39" s="585" t="e">
        <f>+(#REF!/#REF!-1)*100</f>
        <v>#REF!</v>
      </c>
      <c r="P39" s="587" t="e">
        <f>+(#REF!/#REF!-1)*100</f>
        <v>#REF!</v>
      </c>
      <c r="Q39" s="587" t="e">
        <f>+(#REF!/#REF!-1)*100</f>
        <v>#REF!</v>
      </c>
      <c r="R39" s="587" t="e">
        <f>+(#REF!/#REF!-1)*100</f>
        <v>#REF!</v>
      </c>
      <c r="S39" s="587" t="e">
        <f>+(#REF!/#REF!-1)*100</f>
        <v>#REF!</v>
      </c>
      <c r="T39" s="587" t="e">
        <f>+(#REF!/#REF!-1)*100</f>
        <v>#REF!</v>
      </c>
      <c r="U39" s="587" t="e">
        <f>+(#REF!/#REF!-1)*100</f>
        <v>#REF!</v>
      </c>
      <c r="V39" s="587" t="e">
        <f>+(#REF!/#REF!-1)*100</f>
        <v>#REF!</v>
      </c>
      <c r="W39" s="404" t="s">
        <v>202</v>
      </c>
      <c r="X39" s="564"/>
      <c r="Y39" s="564"/>
      <c r="Z39" s="223"/>
      <c r="AA39" s="223"/>
      <c r="AB39" s="223"/>
      <c r="AC39" s="223"/>
      <c r="AD39" s="223"/>
      <c r="AE39" s="223"/>
      <c r="AF39" s="223"/>
      <c r="AG39" s="223"/>
      <c r="AH39" s="223"/>
    </row>
    <row r="40" spans="2:34" s="225" customFormat="1" ht="26.25" customHeight="1" x14ac:dyDescent="0.2">
      <c r="B40" s="405" t="s">
        <v>386</v>
      </c>
      <c r="C40" s="535">
        <v>6.9022821399667755</v>
      </c>
      <c r="D40" s="535" t="e">
        <f>+(#REF!/#REF!-1)*100</f>
        <v>#REF!</v>
      </c>
      <c r="E40" s="535" t="e">
        <f>+(#REF!/#REF!-1)*100</f>
        <v>#REF!</v>
      </c>
      <c r="F40" s="535" t="e">
        <f>+(#REF!/#REF!-1)*100</f>
        <v>#REF!</v>
      </c>
      <c r="G40" s="535" t="e">
        <f>+(#REF!/#REF!-1)*100</f>
        <v>#REF!</v>
      </c>
      <c r="H40" s="535" t="e">
        <f>+(#REF!/#REF!-1)*100</f>
        <v>#REF!</v>
      </c>
      <c r="I40" s="535" t="e">
        <f>+(#REF!/#REF!-1)*100</f>
        <v>#REF!</v>
      </c>
      <c r="J40" s="535" t="e">
        <f>+(#REF!/#REF!-1)*100</f>
        <v>#REF!</v>
      </c>
      <c r="K40" s="535" t="e">
        <f>+(#REF!/#REF!-1)*100</f>
        <v>#REF!</v>
      </c>
      <c r="L40" s="535" t="e">
        <f>+(#REF!/#REF!-1)*100</f>
        <v>#REF!</v>
      </c>
      <c r="M40" s="536"/>
      <c r="N40" s="537" t="e">
        <f>+(#REF!/#REF!-1)*100</f>
        <v>#REF!</v>
      </c>
      <c r="O40" s="536" t="e">
        <f>+(#REF!/#REF!-1)*100</f>
        <v>#REF!</v>
      </c>
      <c r="P40" s="588" t="e">
        <f>+(#REF!/#REF!-1)*100</f>
        <v>#REF!</v>
      </c>
      <c r="Q40" s="588" t="e">
        <f>+(#REF!/#REF!-1)*100</f>
        <v>#REF!</v>
      </c>
      <c r="R40" s="588" t="e">
        <f>+(#REF!/#REF!-1)*100</f>
        <v>#REF!</v>
      </c>
      <c r="S40" s="588" t="e">
        <f>+(#REF!/#REF!-1)*100</f>
        <v>#REF!</v>
      </c>
      <c r="T40" s="588" t="e">
        <f>+(#REF!/#REF!-1)*100</f>
        <v>#REF!</v>
      </c>
      <c r="U40" s="588" t="e">
        <f>+(#REF!/#REF!-1)*100</f>
        <v>#REF!</v>
      </c>
      <c r="V40" s="588" t="e">
        <f>+(#REF!/#REF!-1)*100</f>
        <v>#REF!</v>
      </c>
      <c r="W40" s="406" t="s">
        <v>387</v>
      </c>
      <c r="X40" s="564"/>
      <c r="Y40" s="564"/>
      <c r="Z40" s="223"/>
      <c r="AA40" s="223"/>
      <c r="AB40" s="223"/>
      <c r="AC40" s="223"/>
      <c r="AD40" s="223"/>
      <c r="AE40" s="223"/>
      <c r="AF40" s="223"/>
      <c r="AG40" s="223"/>
      <c r="AH40" s="223"/>
    </row>
    <row r="41" spans="2:34" s="225" customFormat="1" ht="26.25" customHeight="1" x14ac:dyDescent="0.2">
      <c r="B41" s="405" t="s">
        <v>636</v>
      </c>
      <c r="C41" s="535">
        <v>14.492372646677554</v>
      </c>
      <c r="D41" s="535" t="e">
        <f>+(#REF!/#REF!-1)*100</f>
        <v>#REF!</v>
      </c>
      <c r="E41" s="535" t="e">
        <f>+(#REF!/#REF!-1)*100</f>
        <v>#REF!</v>
      </c>
      <c r="F41" s="535" t="e">
        <f>+(#REF!/#REF!-1)*100</f>
        <v>#REF!</v>
      </c>
      <c r="G41" s="535" t="e">
        <f>+(#REF!/#REF!-1)*100</f>
        <v>#REF!</v>
      </c>
      <c r="H41" s="535" t="e">
        <f>+(#REF!/#REF!-1)*100</f>
        <v>#REF!</v>
      </c>
      <c r="I41" s="535" t="e">
        <f>+(#REF!/#REF!-1)*100</f>
        <v>#REF!</v>
      </c>
      <c r="J41" s="535" t="e">
        <f>+(#REF!/#REF!-1)*100</f>
        <v>#REF!</v>
      </c>
      <c r="K41" s="535" t="e">
        <f>+(#REF!/#REF!-1)*100</f>
        <v>#REF!</v>
      </c>
      <c r="L41" s="535" t="e">
        <f>+(#REF!/#REF!-1)*100</f>
        <v>#REF!</v>
      </c>
      <c r="M41" s="536"/>
      <c r="N41" s="537" t="e">
        <f>+(#REF!/#REF!-1)*100</f>
        <v>#REF!</v>
      </c>
      <c r="O41" s="536" t="e">
        <f>+(#REF!/#REF!-1)*100</f>
        <v>#REF!</v>
      </c>
      <c r="P41" s="588" t="e">
        <f>+(#REF!/#REF!-1)*100</f>
        <v>#REF!</v>
      </c>
      <c r="Q41" s="588" t="e">
        <f>+(#REF!/#REF!-1)*100</f>
        <v>#REF!</v>
      </c>
      <c r="R41" s="588" t="e">
        <f>+(#REF!/#REF!-1)*100</f>
        <v>#REF!</v>
      </c>
      <c r="S41" s="588" t="e">
        <f>+(#REF!/#REF!-1)*100</f>
        <v>#REF!</v>
      </c>
      <c r="T41" s="588" t="e">
        <f>+(#REF!/#REF!-1)*100</f>
        <v>#REF!</v>
      </c>
      <c r="U41" s="588" t="e">
        <f>+(#REF!/#REF!-1)*100</f>
        <v>#REF!</v>
      </c>
      <c r="V41" s="588" t="e">
        <f>+(#REF!/#REF!-1)*100</f>
        <v>#REF!</v>
      </c>
      <c r="W41" s="406" t="s">
        <v>204</v>
      </c>
      <c r="X41" s="564"/>
      <c r="Y41" s="564"/>
      <c r="Z41" s="223"/>
      <c r="AA41" s="223"/>
      <c r="AB41" s="223"/>
      <c r="AC41" s="223"/>
      <c r="AD41" s="223"/>
      <c r="AE41" s="223"/>
      <c r="AF41" s="223"/>
      <c r="AG41" s="223"/>
      <c r="AH41" s="223"/>
    </row>
    <row r="42" spans="2:34" s="220" customFormat="1" ht="26.25" customHeight="1" x14ac:dyDescent="0.2">
      <c r="B42" s="303" t="s">
        <v>205</v>
      </c>
      <c r="C42" s="584">
        <v>47.61330972639368</v>
      </c>
      <c r="D42" s="584" t="e">
        <f>+(#REF!/#REF!-1)*100</f>
        <v>#REF!</v>
      </c>
      <c r="E42" s="584" t="e">
        <f>+(#REF!/#REF!-1)*100</f>
        <v>#REF!</v>
      </c>
      <c r="F42" s="584" t="e">
        <f>+(#REF!/#REF!-1)*100</f>
        <v>#REF!</v>
      </c>
      <c r="G42" s="584" t="e">
        <f>+(#REF!/#REF!-1)*100</f>
        <v>#REF!</v>
      </c>
      <c r="H42" s="584" t="e">
        <f>+(#REF!/#REF!-1)*100</f>
        <v>#REF!</v>
      </c>
      <c r="I42" s="584" t="e">
        <f>+(#REF!/#REF!-1)*100</f>
        <v>#REF!</v>
      </c>
      <c r="J42" s="584" t="e">
        <f>+(#REF!/#REF!-1)*100</f>
        <v>#REF!</v>
      </c>
      <c r="K42" s="584" t="e">
        <f>+(#REF!/#REF!-1)*100</f>
        <v>#REF!</v>
      </c>
      <c r="L42" s="584" t="e">
        <f>+(#REF!/#REF!-1)*100</f>
        <v>#REF!</v>
      </c>
      <c r="M42" s="585"/>
      <c r="N42" s="586" t="e">
        <f>+(#REF!/#REF!-1)*100</f>
        <v>#REF!</v>
      </c>
      <c r="O42" s="585" t="e">
        <f>+(#REF!/#REF!-1)*100</f>
        <v>#REF!</v>
      </c>
      <c r="P42" s="587" t="e">
        <f>+(#REF!/#REF!-1)*100</f>
        <v>#REF!</v>
      </c>
      <c r="Q42" s="587" t="e">
        <f>+(#REF!/#REF!-1)*100</f>
        <v>#REF!</v>
      </c>
      <c r="R42" s="587" t="e">
        <f>+(#REF!/#REF!-1)*100</f>
        <v>#REF!</v>
      </c>
      <c r="S42" s="587" t="e">
        <f>+(#REF!/#REF!-1)*100</f>
        <v>#REF!</v>
      </c>
      <c r="T42" s="587" t="e">
        <f>+(#REF!/#REF!-1)*100</f>
        <v>#REF!</v>
      </c>
      <c r="U42" s="587" t="e">
        <f>+(#REF!/#REF!-1)*100</f>
        <v>#REF!</v>
      </c>
      <c r="V42" s="587" t="e">
        <f>+(#REF!/#REF!-1)*100</f>
        <v>#REF!</v>
      </c>
      <c r="W42" s="404" t="s">
        <v>203</v>
      </c>
      <c r="X42" s="564"/>
      <c r="Y42" s="564"/>
      <c r="Z42" s="223"/>
      <c r="AA42" s="223"/>
      <c r="AB42" s="223"/>
      <c r="AC42" s="223"/>
      <c r="AD42" s="223"/>
      <c r="AE42" s="223"/>
      <c r="AF42" s="223"/>
      <c r="AG42" s="223"/>
      <c r="AH42" s="223"/>
    </row>
    <row r="43" spans="2:34" s="220" customFormat="1" ht="26.25" customHeight="1" x14ac:dyDescent="0.2">
      <c r="B43" s="405" t="s">
        <v>593</v>
      </c>
      <c r="C43" s="535">
        <v>327.34360497493969</v>
      </c>
      <c r="D43" s="535" t="e">
        <f>+(#REF!/#REF!-1)*100</f>
        <v>#REF!</v>
      </c>
      <c r="E43" s="535" t="e">
        <f>+(#REF!/#REF!-1)*100</f>
        <v>#REF!</v>
      </c>
      <c r="F43" s="535" t="e">
        <f>+(#REF!/#REF!-1)*100</f>
        <v>#REF!</v>
      </c>
      <c r="G43" s="535" t="e">
        <f>+(#REF!/#REF!-1)*100</f>
        <v>#REF!</v>
      </c>
      <c r="H43" s="535" t="e">
        <f>+(#REF!/#REF!-1)*100</f>
        <v>#REF!</v>
      </c>
      <c r="I43" s="535" t="e">
        <f>+(#REF!/#REF!-1)*100</f>
        <v>#REF!</v>
      </c>
      <c r="J43" s="535" t="e">
        <f>+(#REF!/#REF!-1)*100</f>
        <v>#REF!</v>
      </c>
      <c r="K43" s="535" t="e">
        <f>+(#REF!/#REF!-1)*100</f>
        <v>#REF!</v>
      </c>
      <c r="L43" s="535" t="e">
        <f>+(#REF!/#REF!-1)*100</f>
        <v>#REF!</v>
      </c>
      <c r="M43" s="536"/>
      <c r="N43" s="537" t="e">
        <f>+(#REF!/#REF!-1)*100</f>
        <v>#REF!</v>
      </c>
      <c r="O43" s="536" t="e">
        <f>+(#REF!/#REF!-1)*100</f>
        <v>#REF!</v>
      </c>
      <c r="P43" s="588" t="e">
        <f>+(#REF!/#REF!-1)*100</f>
        <v>#REF!</v>
      </c>
      <c r="Q43" s="588" t="e">
        <f>+(#REF!/#REF!-1)*100</f>
        <v>#REF!</v>
      </c>
      <c r="R43" s="588" t="e">
        <f>+(#REF!/#REF!-1)*100</f>
        <v>#REF!</v>
      </c>
      <c r="S43" s="588" t="e">
        <f>+(#REF!/#REF!-1)*100</f>
        <v>#REF!</v>
      </c>
      <c r="T43" s="588" t="e">
        <f>+(#REF!/#REF!-1)*100</f>
        <v>#REF!</v>
      </c>
      <c r="U43" s="588" t="e">
        <f>+(#REF!/#REF!-1)*100</f>
        <v>#REF!</v>
      </c>
      <c r="V43" s="588" t="e">
        <f>+(#REF!/#REF!-1)*100</f>
        <v>#REF!</v>
      </c>
      <c r="W43" s="406" t="s">
        <v>595</v>
      </c>
      <c r="X43" s="564"/>
      <c r="Y43" s="564"/>
      <c r="Z43" s="223"/>
      <c r="AA43" s="223"/>
      <c r="AB43" s="223"/>
      <c r="AC43" s="223"/>
      <c r="AD43" s="223"/>
      <c r="AE43" s="223"/>
      <c r="AF43" s="223"/>
      <c r="AG43" s="223"/>
      <c r="AH43" s="223"/>
    </row>
    <row r="44" spans="2:34" s="225" customFormat="1" ht="26.25" customHeight="1" x14ac:dyDescent="0.2">
      <c r="B44" s="405" t="s">
        <v>476</v>
      </c>
      <c r="C44" s="535">
        <v>-15.428042233918982</v>
      </c>
      <c r="D44" s="535" t="e">
        <f>+(#REF!/#REF!-1)*100</f>
        <v>#REF!</v>
      </c>
      <c r="E44" s="535" t="e">
        <f>+(#REF!/#REF!-1)*100</f>
        <v>#REF!</v>
      </c>
      <c r="F44" s="535" t="e">
        <f>+(#REF!/#REF!-1)*100</f>
        <v>#REF!</v>
      </c>
      <c r="G44" s="535" t="e">
        <f>+(#REF!/#REF!-1)*100</f>
        <v>#REF!</v>
      </c>
      <c r="H44" s="535" t="e">
        <f>+(#REF!/#REF!-1)*100</f>
        <v>#REF!</v>
      </c>
      <c r="I44" s="535" t="e">
        <f>+(#REF!/#REF!-1)*100</f>
        <v>#REF!</v>
      </c>
      <c r="J44" s="535" t="e">
        <f>+(#REF!/#REF!-1)*100</f>
        <v>#REF!</v>
      </c>
      <c r="K44" s="535" t="e">
        <f>+(#REF!/#REF!-1)*100</f>
        <v>#REF!</v>
      </c>
      <c r="L44" s="535" t="e">
        <f>+(#REF!/#REF!-1)*100</f>
        <v>#REF!</v>
      </c>
      <c r="M44" s="536"/>
      <c r="N44" s="537" t="e">
        <f>+(#REF!/#REF!-1)*100</f>
        <v>#REF!</v>
      </c>
      <c r="O44" s="536" t="e">
        <f>+(#REF!/#REF!-1)*100</f>
        <v>#REF!</v>
      </c>
      <c r="P44" s="588" t="e">
        <f>+(#REF!/#REF!-1)*100</f>
        <v>#REF!</v>
      </c>
      <c r="Q44" s="588" t="e">
        <f>+(#REF!/#REF!-1)*100</f>
        <v>#REF!</v>
      </c>
      <c r="R44" s="588" t="e">
        <f>+(#REF!/#REF!-1)*100</f>
        <v>#REF!</v>
      </c>
      <c r="S44" s="588" t="e">
        <f>+(#REF!/#REF!-1)*100</f>
        <v>#REF!</v>
      </c>
      <c r="T44" s="588" t="e">
        <f>+(#REF!/#REF!-1)*100</f>
        <v>#REF!</v>
      </c>
      <c r="U44" s="588" t="e">
        <f>+(#REF!/#REF!-1)*100</f>
        <v>#REF!</v>
      </c>
      <c r="V44" s="588" t="e">
        <f>+(#REF!/#REF!-1)*100</f>
        <v>#REF!</v>
      </c>
      <c r="W44" s="406" t="s">
        <v>492</v>
      </c>
      <c r="X44" s="564"/>
      <c r="Y44" s="564"/>
      <c r="Z44" s="223"/>
      <c r="AA44" s="223"/>
      <c r="AB44" s="223"/>
      <c r="AC44" s="223"/>
      <c r="AD44" s="223"/>
      <c r="AE44" s="223"/>
      <c r="AF44" s="223"/>
      <c r="AG44" s="223"/>
      <c r="AH44" s="223"/>
    </row>
    <row r="45" spans="2:34" s="225" customFormat="1" ht="26.25" customHeight="1" x14ac:dyDescent="0.2">
      <c r="B45" s="405" t="s">
        <v>596</v>
      </c>
      <c r="C45" s="535">
        <v>6.6017247291616288</v>
      </c>
      <c r="D45" s="535" t="e">
        <f>+(#REF!/#REF!-1)*100</f>
        <v>#REF!</v>
      </c>
      <c r="E45" s="535" t="e">
        <f>+(#REF!/#REF!-1)*100</f>
        <v>#REF!</v>
      </c>
      <c r="F45" s="535" t="e">
        <f>+(#REF!/#REF!-1)*100</f>
        <v>#REF!</v>
      </c>
      <c r="G45" s="535" t="e">
        <f>+(#REF!/#REF!-1)*100</f>
        <v>#REF!</v>
      </c>
      <c r="H45" s="535" t="e">
        <f>+(#REF!/#REF!-1)*100</f>
        <v>#REF!</v>
      </c>
      <c r="I45" s="535" t="e">
        <f>+(#REF!/#REF!-1)*100</f>
        <v>#REF!</v>
      </c>
      <c r="J45" s="535" t="e">
        <f>+(#REF!/#REF!-1)*100</f>
        <v>#REF!</v>
      </c>
      <c r="K45" s="535" t="e">
        <f>+(#REF!/#REF!-1)*100</f>
        <v>#REF!</v>
      </c>
      <c r="L45" s="535" t="e">
        <f>+(#REF!/#REF!-1)*100</f>
        <v>#REF!</v>
      </c>
      <c r="M45" s="536"/>
      <c r="N45" s="537" t="e">
        <f>+(#REF!/#REF!-1)*100</f>
        <v>#REF!</v>
      </c>
      <c r="O45" s="536" t="e">
        <f>+(#REF!/#REF!-1)*100</f>
        <v>#REF!</v>
      </c>
      <c r="P45" s="588" t="e">
        <f>+(#REF!/#REF!-1)*100</f>
        <v>#REF!</v>
      </c>
      <c r="Q45" s="588" t="e">
        <f>+(#REF!/#REF!-1)*100</f>
        <v>#REF!</v>
      </c>
      <c r="R45" s="588" t="e">
        <f>+(#REF!/#REF!-1)*100</f>
        <v>#REF!</v>
      </c>
      <c r="S45" s="588" t="e">
        <f>+(#REF!/#REF!-1)*100</f>
        <v>#REF!</v>
      </c>
      <c r="T45" s="588" t="e">
        <f>+(#REF!/#REF!-1)*100</f>
        <v>#REF!</v>
      </c>
      <c r="U45" s="588" t="e">
        <f>+(#REF!/#REF!-1)*100</f>
        <v>#REF!</v>
      </c>
      <c r="V45" s="588" t="e">
        <f>+(#REF!/#REF!-1)*100</f>
        <v>#REF!</v>
      </c>
      <c r="W45" s="406" t="s">
        <v>599</v>
      </c>
      <c r="X45" s="564"/>
      <c r="Y45" s="564"/>
      <c r="Z45" s="223"/>
      <c r="AA45" s="223"/>
      <c r="AB45" s="223"/>
      <c r="AC45" s="223"/>
      <c r="AD45" s="223"/>
      <c r="AE45" s="223"/>
      <c r="AF45" s="223"/>
      <c r="AG45" s="223"/>
      <c r="AH45" s="223"/>
    </row>
    <row r="46" spans="2:34" s="225" customFormat="1" ht="26.25" customHeight="1" x14ac:dyDescent="0.2">
      <c r="B46" s="405" t="s">
        <v>597</v>
      </c>
      <c r="C46" s="535">
        <v>0</v>
      </c>
      <c r="D46" s="535">
        <v>0</v>
      </c>
      <c r="E46" s="535">
        <v>0</v>
      </c>
      <c r="F46" s="535">
        <v>0</v>
      </c>
      <c r="G46" s="535">
        <v>0</v>
      </c>
      <c r="H46" s="535">
        <v>0</v>
      </c>
      <c r="I46" s="535">
        <v>1</v>
      </c>
      <c r="J46" s="535" t="e">
        <f>+(#REF!/#REF!-1)*100</f>
        <v>#REF!</v>
      </c>
      <c r="K46" s="535" t="e">
        <f>+(#REF!/#REF!-1)*100</f>
        <v>#REF!</v>
      </c>
      <c r="L46" s="535" t="e">
        <f>+(#REF!/#REF!-1)*100</f>
        <v>#REF!</v>
      </c>
      <c r="M46" s="536"/>
      <c r="N46" s="537" t="e">
        <f>+(#REF!/#REF!-1)*100</f>
        <v>#REF!</v>
      </c>
      <c r="O46" s="536" t="e">
        <f>+(#REF!/#REF!-1)*100</f>
        <v>#REF!</v>
      </c>
      <c r="P46" s="588" t="e">
        <f>+(#REF!/#REF!-1)*100</f>
        <v>#REF!</v>
      </c>
      <c r="Q46" s="588" t="e">
        <f>+(#REF!/#REF!-1)*100</f>
        <v>#REF!</v>
      </c>
      <c r="R46" s="588" t="e">
        <f>+(#REF!/#REF!-1)*100</f>
        <v>#REF!</v>
      </c>
      <c r="S46" s="588" t="e">
        <f>+(#REF!/#REF!-1)*100</f>
        <v>#REF!</v>
      </c>
      <c r="T46" s="588" t="e">
        <f>+(#REF!/#REF!-1)*100</f>
        <v>#REF!</v>
      </c>
      <c r="U46" s="588" t="e">
        <f>+(#REF!/#REF!-1)*100</f>
        <v>#REF!</v>
      </c>
      <c r="V46" s="588" t="e">
        <f>+(#REF!/#REF!-1)*100</f>
        <v>#REF!</v>
      </c>
      <c r="W46" s="406" t="s">
        <v>236</v>
      </c>
      <c r="X46" s="564"/>
      <c r="Y46" s="564"/>
      <c r="Z46" s="223"/>
      <c r="AA46" s="223"/>
      <c r="AB46" s="223"/>
      <c r="AC46" s="223"/>
      <c r="AD46" s="223"/>
      <c r="AE46" s="223"/>
      <c r="AF46" s="223"/>
      <c r="AG46" s="223"/>
      <c r="AH46" s="223"/>
    </row>
    <row r="47" spans="2:34" s="220" customFormat="1" ht="9" customHeight="1" x14ac:dyDescent="0.2">
      <c r="B47" s="405"/>
      <c r="C47" s="535"/>
      <c r="D47" s="584"/>
      <c r="E47" s="584"/>
      <c r="F47" s="584"/>
      <c r="G47" s="584"/>
      <c r="H47" s="584"/>
      <c r="I47" s="584"/>
      <c r="J47" s="584"/>
      <c r="K47" s="584"/>
      <c r="L47" s="584"/>
      <c r="M47" s="585"/>
      <c r="N47" s="586"/>
      <c r="O47" s="585"/>
      <c r="P47" s="587"/>
      <c r="Q47" s="587"/>
      <c r="R47" s="587"/>
      <c r="S47" s="587"/>
      <c r="T47" s="587"/>
      <c r="U47" s="587"/>
      <c r="V47" s="587"/>
      <c r="W47" s="404"/>
      <c r="X47" s="564"/>
      <c r="Y47" s="564"/>
      <c r="Z47" s="223"/>
      <c r="AA47" s="223"/>
      <c r="AB47" s="223"/>
      <c r="AC47" s="223"/>
      <c r="AD47" s="223"/>
      <c r="AE47" s="223"/>
      <c r="AF47" s="223"/>
      <c r="AG47" s="223"/>
      <c r="AH47" s="223"/>
    </row>
    <row r="48" spans="2:34" s="220" customFormat="1" ht="26.25" customHeight="1" x14ac:dyDescent="0.2">
      <c r="B48" s="303" t="s">
        <v>315</v>
      </c>
      <c r="C48" s="584">
        <v>19.856800595733183</v>
      </c>
      <c r="D48" s="584" t="e">
        <f>+(#REF!/#REF!-1)*100</f>
        <v>#REF!</v>
      </c>
      <c r="E48" s="584" t="e">
        <f>+(#REF!/#REF!-1)*100</f>
        <v>#REF!</v>
      </c>
      <c r="F48" s="584" t="e">
        <f>+(#REF!/#REF!-1)*100</f>
        <v>#REF!</v>
      </c>
      <c r="G48" s="584" t="e">
        <f>+(#REF!/#REF!-1)*100</f>
        <v>#REF!</v>
      </c>
      <c r="H48" s="584" t="e">
        <f>+(#REF!/#REF!-1)*100</f>
        <v>#REF!</v>
      </c>
      <c r="I48" s="584" t="e">
        <f>+(#REF!/#REF!-1)*100</f>
        <v>#REF!</v>
      </c>
      <c r="J48" s="584" t="e">
        <f>+(#REF!/#REF!-1)*100</f>
        <v>#REF!</v>
      </c>
      <c r="K48" s="584" t="e">
        <f>+(#REF!/#REF!-1)*100</f>
        <v>#REF!</v>
      </c>
      <c r="L48" s="584" t="e">
        <f>+(#REF!/#REF!-1)*100</f>
        <v>#REF!</v>
      </c>
      <c r="M48" s="585"/>
      <c r="N48" s="586" t="e">
        <f>+(#REF!/#REF!-1)*100</f>
        <v>#REF!</v>
      </c>
      <c r="O48" s="585" t="e">
        <f>+(#REF!/#REF!-1)*100</f>
        <v>#REF!</v>
      </c>
      <c r="P48" s="587" t="e">
        <f>+(#REF!/#REF!-1)*100</f>
        <v>#REF!</v>
      </c>
      <c r="Q48" s="587" t="e">
        <f>+(#REF!/#REF!-1)*100</f>
        <v>#REF!</v>
      </c>
      <c r="R48" s="587" t="e">
        <f>+(#REF!/#REF!-1)*100</f>
        <v>#REF!</v>
      </c>
      <c r="S48" s="587" t="e">
        <f>+(#REF!/#REF!-1)*100</f>
        <v>#REF!</v>
      </c>
      <c r="T48" s="587" t="e">
        <f>+(#REF!/#REF!-1)*100</f>
        <v>#REF!</v>
      </c>
      <c r="U48" s="587" t="e">
        <f>+(#REF!/#REF!-1)*100</f>
        <v>#REF!</v>
      </c>
      <c r="V48" s="587" t="e">
        <f>+(#REF!/#REF!-1)*100</f>
        <v>#REF!</v>
      </c>
      <c r="W48" s="404" t="s">
        <v>55</v>
      </c>
      <c r="X48" s="564"/>
      <c r="Y48" s="564"/>
      <c r="Z48" s="223"/>
      <c r="AA48" s="223"/>
      <c r="AB48" s="223"/>
      <c r="AC48" s="223"/>
      <c r="AD48" s="223"/>
      <c r="AE48" s="223"/>
      <c r="AF48" s="223"/>
      <c r="AG48" s="223"/>
      <c r="AH48" s="223"/>
    </row>
    <row r="49" spans="2:34" s="220" customFormat="1" ht="9" customHeight="1" x14ac:dyDescent="0.2">
      <c r="B49" s="303"/>
      <c r="C49" s="584"/>
      <c r="D49" s="584"/>
      <c r="E49" s="584"/>
      <c r="F49" s="584"/>
      <c r="G49" s="584"/>
      <c r="H49" s="584"/>
      <c r="I49" s="584"/>
      <c r="J49" s="584"/>
      <c r="K49" s="584"/>
      <c r="L49" s="584"/>
      <c r="M49" s="585"/>
      <c r="N49" s="586"/>
      <c r="O49" s="585"/>
      <c r="P49" s="587"/>
      <c r="Q49" s="587"/>
      <c r="R49" s="587"/>
      <c r="S49" s="587"/>
      <c r="T49" s="587"/>
      <c r="U49" s="587"/>
      <c r="V49" s="587"/>
      <c r="W49" s="404"/>
      <c r="X49" s="564"/>
      <c r="Y49" s="564"/>
      <c r="Z49" s="223"/>
      <c r="AA49" s="223"/>
      <c r="AB49" s="223"/>
      <c r="AC49" s="223"/>
      <c r="AD49" s="223"/>
      <c r="AE49" s="223"/>
      <c r="AF49" s="223"/>
      <c r="AG49" s="223"/>
      <c r="AH49" s="223"/>
    </row>
    <row r="50" spans="2:34" s="220" customFormat="1" ht="26.25" customHeight="1" x14ac:dyDescent="0.2">
      <c r="B50" s="303" t="s">
        <v>242</v>
      </c>
      <c r="C50" s="584">
        <v>19.786388124757103</v>
      </c>
      <c r="D50" s="584" t="e">
        <f>+(#REF!/#REF!-1)*100</f>
        <v>#REF!</v>
      </c>
      <c r="E50" s="584" t="e">
        <f>+(#REF!/#REF!-1)*100</f>
        <v>#REF!</v>
      </c>
      <c r="F50" s="584" t="e">
        <f>+(#REF!/#REF!-1)*100</f>
        <v>#REF!</v>
      </c>
      <c r="G50" s="584" t="e">
        <f>+(#REF!/#REF!-1)*100</f>
        <v>#REF!</v>
      </c>
      <c r="H50" s="584" t="e">
        <f>+(#REF!/#REF!-1)*100</f>
        <v>#REF!</v>
      </c>
      <c r="I50" s="584" t="e">
        <f>+(#REF!/#REF!-1)*100</f>
        <v>#REF!</v>
      </c>
      <c r="J50" s="584" t="e">
        <f>+(#REF!/#REF!-1)*100</f>
        <v>#REF!</v>
      </c>
      <c r="K50" s="584" t="e">
        <f>+(#REF!/#REF!-1)*100</f>
        <v>#REF!</v>
      </c>
      <c r="L50" s="584" t="e">
        <f>+(#REF!/#REF!-1)*100</f>
        <v>#REF!</v>
      </c>
      <c r="M50" s="585"/>
      <c r="N50" s="586" t="e">
        <f>+(#REF!/#REF!-1)*100</f>
        <v>#REF!</v>
      </c>
      <c r="O50" s="585" t="e">
        <f>+(#REF!/#REF!-1)*100</f>
        <v>#REF!</v>
      </c>
      <c r="P50" s="587" t="e">
        <f>+(#REF!/#REF!-1)*100</f>
        <v>#REF!</v>
      </c>
      <c r="Q50" s="587" t="e">
        <f>+(#REF!/#REF!-1)*100</f>
        <v>#REF!</v>
      </c>
      <c r="R50" s="587" t="e">
        <f>+(#REF!/#REF!-1)*100</f>
        <v>#REF!</v>
      </c>
      <c r="S50" s="587" t="e">
        <f>+(#REF!/#REF!-1)*100</f>
        <v>#REF!</v>
      </c>
      <c r="T50" s="587" t="e">
        <f>+(#REF!/#REF!-1)*100</f>
        <v>#REF!</v>
      </c>
      <c r="U50" s="587" t="e">
        <f>+(#REF!/#REF!-1)*100</f>
        <v>#REF!</v>
      </c>
      <c r="V50" s="587" t="e">
        <f>+(#REF!/#REF!-1)*100</f>
        <v>#REF!</v>
      </c>
      <c r="W50" s="404" t="s">
        <v>186</v>
      </c>
      <c r="X50" s="564"/>
      <c r="Y50" s="564"/>
      <c r="Z50" s="223"/>
      <c r="AA50" s="223"/>
      <c r="AB50" s="223"/>
      <c r="AC50" s="223"/>
      <c r="AD50" s="223"/>
      <c r="AE50" s="223"/>
      <c r="AF50" s="223"/>
      <c r="AG50" s="223"/>
      <c r="AH50" s="223"/>
    </row>
    <row r="51" spans="2:34" s="225" customFormat="1" ht="26.25" customHeight="1" x14ac:dyDescent="0.2">
      <c r="B51" s="303" t="s">
        <v>617</v>
      </c>
      <c r="C51" s="535">
        <v>12.682407738536551</v>
      </c>
      <c r="D51" s="535" t="e">
        <f>+(#REF!/#REF!-1)*100</f>
        <v>#REF!</v>
      </c>
      <c r="E51" s="535" t="e">
        <f>+(#REF!/#REF!-1)*100</f>
        <v>#REF!</v>
      </c>
      <c r="F51" s="535" t="e">
        <f>+(#REF!/#REF!-1)*100</f>
        <v>#REF!</v>
      </c>
      <c r="G51" s="535" t="e">
        <f>+(#REF!/#REF!-1)*100</f>
        <v>#REF!</v>
      </c>
      <c r="H51" s="535" t="e">
        <f>+(#REF!/#REF!-1)*100</f>
        <v>#REF!</v>
      </c>
      <c r="I51" s="535" t="e">
        <f>+(#REF!/#REF!-1)*100</f>
        <v>#REF!</v>
      </c>
      <c r="J51" s="535" t="e">
        <f>+(#REF!/#REF!-1)*100</f>
        <v>#REF!</v>
      </c>
      <c r="K51" s="535" t="e">
        <f>+(#REF!/#REF!-1)*100</f>
        <v>#REF!</v>
      </c>
      <c r="L51" s="535" t="e">
        <f>+(#REF!/#REF!-1)*100</f>
        <v>#REF!</v>
      </c>
      <c r="M51" s="536"/>
      <c r="N51" s="537" t="e">
        <f>+(#REF!/#REF!-1)*100</f>
        <v>#REF!</v>
      </c>
      <c r="O51" s="536" t="e">
        <f>+(#REF!/#REF!-1)*100</f>
        <v>#REF!</v>
      </c>
      <c r="P51" s="588" t="e">
        <f>+(#REF!/#REF!-1)*100</f>
        <v>#REF!</v>
      </c>
      <c r="Q51" s="588" t="e">
        <f>+(#REF!/#REF!-1)*100</f>
        <v>#REF!</v>
      </c>
      <c r="R51" s="588" t="e">
        <f>+(#REF!/#REF!-1)*100</f>
        <v>#REF!</v>
      </c>
      <c r="S51" s="588" t="e">
        <f>+(#REF!/#REF!-1)*100</f>
        <v>#REF!</v>
      </c>
      <c r="T51" s="588" t="e">
        <f>+(#REF!/#REF!-1)*100</f>
        <v>#REF!</v>
      </c>
      <c r="U51" s="588" t="e">
        <f>+(#REF!/#REF!-1)*100</f>
        <v>#REF!</v>
      </c>
      <c r="V51" s="588" t="e">
        <f>+(#REF!/#REF!-1)*100</f>
        <v>#REF!</v>
      </c>
      <c r="W51" s="406" t="s">
        <v>618</v>
      </c>
      <c r="X51" s="564"/>
      <c r="Y51" s="564"/>
      <c r="Z51" s="223"/>
      <c r="AA51" s="223"/>
      <c r="AB51" s="223"/>
      <c r="AC51" s="223"/>
      <c r="AD51" s="223"/>
      <c r="AE51" s="223"/>
      <c r="AF51" s="223"/>
      <c r="AG51" s="223"/>
      <c r="AH51" s="223"/>
    </row>
    <row r="52" spans="2:34" s="225" customFormat="1" ht="26.25" customHeight="1" x14ac:dyDescent="0.2">
      <c r="B52" s="405" t="s">
        <v>225</v>
      </c>
      <c r="C52" s="535">
        <v>28.33053231867364</v>
      </c>
      <c r="D52" s="535" t="e">
        <f>+(#REF!/#REF!-1)*100</f>
        <v>#REF!</v>
      </c>
      <c r="E52" s="535" t="e">
        <f>+(#REF!/#REF!-1)*100</f>
        <v>#REF!</v>
      </c>
      <c r="F52" s="535" t="e">
        <f>+(#REF!/#REF!-1)*100</f>
        <v>#REF!</v>
      </c>
      <c r="G52" s="535" t="e">
        <f>+(#REF!/#REF!-1)*100</f>
        <v>#REF!</v>
      </c>
      <c r="H52" s="535" t="e">
        <f>+(#REF!/#REF!-1)*100</f>
        <v>#REF!</v>
      </c>
      <c r="I52" s="535" t="e">
        <f>+(#REF!/#REF!-1)*100</f>
        <v>#REF!</v>
      </c>
      <c r="J52" s="535" t="e">
        <f>+(#REF!/#REF!-1)*100</f>
        <v>#REF!</v>
      </c>
      <c r="K52" s="535" t="e">
        <f>+(#REF!/#REF!-1)*100</f>
        <v>#REF!</v>
      </c>
      <c r="L52" s="535" t="e">
        <f>+(#REF!/#REF!-1)*100</f>
        <v>#REF!</v>
      </c>
      <c r="M52" s="536"/>
      <c r="N52" s="537" t="e">
        <f>+(#REF!/#REF!-1)*100</f>
        <v>#REF!</v>
      </c>
      <c r="O52" s="536" t="e">
        <f>+(#REF!/#REF!-1)*100</f>
        <v>#REF!</v>
      </c>
      <c r="P52" s="588" t="e">
        <f>+(#REF!/#REF!-1)*100</f>
        <v>#REF!</v>
      </c>
      <c r="Q52" s="588" t="e">
        <f>+(#REF!/#REF!-1)*100</f>
        <v>#REF!</v>
      </c>
      <c r="R52" s="588" t="e">
        <f>+(#REF!/#REF!-1)*100</f>
        <v>#REF!</v>
      </c>
      <c r="S52" s="588" t="e">
        <f>+(#REF!/#REF!-1)*100</f>
        <v>#REF!</v>
      </c>
      <c r="T52" s="588" t="e">
        <f>+(#REF!/#REF!-1)*100</f>
        <v>#REF!</v>
      </c>
      <c r="U52" s="588" t="e">
        <f>+(#REF!/#REF!-1)*100</f>
        <v>#REF!</v>
      </c>
      <c r="V52" s="588" t="e">
        <f>+(#REF!/#REF!-1)*100</f>
        <v>#REF!</v>
      </c>
      <c r="W52" s="406" t="s">
        <v>598</v>
      </c>
      <c r="X52" s="564"/>
      <c r="Y52" s="564"/>
      <c r="Z52" s="223"/>
      <c r="AA52" s="223"/>
      <c r="AB52" s="223"/>
      <c r="AC52" s="223"/>
      <c r="AD52" s="223"/>
      <c r="AE52" s="223"/>
      <c r="AF52" s="223"/>
      <c r="AG52" s="223"/>
      <c r="AH52" s="223"/>
    </row>
    <row r="53" spans="2:34" s="220" customFormat="1" ht="26.25" customHeight="1" x14ac:dyDescent="0.2">
      <c r="B53" s="405" t="s">
        <v>158</v>
      </c>
      <c r="C53" s="584">
        <v>19.952392302885457</v>
      </c>
      <c r="D53" s="584" t="e">
        <f>+(#REF!/#REF!-1)*100</f>
        <v>#REF!</v>
      </c>
      <c r="E53" s="584" t="e">
        <f>+(#REF!/#REF!-1)*100</f>
        <v>#REF!</v>
      </c>
      <c r="F53" s="584" t="e">
        <f>+(#REF!/#REF!-1)*100</f>
        <v>#REF!</v>
      </c>
      <c r="G53" s="584" t="e">
        <f>+(#REF!/#REF!-1)*100</f>
        <v>#REF!</v>
      </c>
      <c r="H53" s="584" t="e">
        <f>+(#REF!/#REF!-1)*100</f>
        <v>#REF!</v>
      </c>
      <c r="I53" s="584" t="e">
        <f>+(#REF!/#REF!-1)*100</f>
        <v>#REF!</v>
      </c>
      <c r="J53" s="584" t="e">
        <f>+(#REF!/#REF!-1)*100</f>
        <v>#REF!</v>
      </c>
      <c r="K53" s="584" t="e">
        <f>+(#REF!/#REF!-1)*100</f>
        <v>#REF!</v>
      </c>
      <c r="L53" s="584" t="e">
        <f>+(#REF!/#REF!-1)*100</f>
        <v>#REF!</v>
      </c>
      <c r="M53" s="585"/>
      <c r="N53" s="586" t="e">
        <f>+(#REF!/#REF!-1)*100</f>
        <v>#REF!</v>
      </c>
      <c r="O53" s="585" t="e">
        <f>+(#REF!/#REF!-1)*100</f>
        <v>#REF!</v>
      </c>
      <c r="P53" s="587" t="e">
        <f>+(#REF!/#REF!-1)*100</f>
        <v>#REF!</v>
      </c>
      <c r="Q53" s="587" t="e">
        <f>+(#REF!/#REF!-1)*100</f>
        <v>#REF!</v>
      </c>
      <c r="R53" s="587" t="e">
        <f>+(#REF!/#REF!-1)*100</f>
        <v>#REF!</v>
      </c>
      <c r="S53" s="587" t="e">
        <f>+(#REF!/#REF!-1)*100</f>
        <v>#REF!</v>
      </c>
      <c r="T53" s="587" t="e">
        <f>+(#REF!/#REF!-1)*100</f>
        <v>#REF!</v>
      </c>
      <c r="U53" s="587" t="e">
        <f>+(#REF!/#REF!-1)*100</f>
        <v>#REF!</v>
      </c>
      <c r="V53" s="587" t="e">
        <f>+(#REF!/#REF!-1)*100</f>
        <v>#REF!</v>
      </c>
      <c r="W53" s="404" t="s">
        <v>51</v>
      </c>
      <c r="X53" s="564"/>
      <c r="Y53" s="564"/>
      <c r="Z53" s="223"/>
      <c r="AA53" s="223"/>
      <c r="AB53" s="223"/>
      <c r="AC53" s="223"/>
      <c r="AD53" s="223"/>
      <c r="AE53" s="223"/>
      <c r="AF53" s="223"/>
      <c r="AG53" s="223"/>
      <c r="AH53" s="223"/>
    </row>
    <row r="54" spans="2:34" s="225" customFormat="1" ht="26.25" customHeight="1" x14ac:dyDescent="0.2">
      <c r="B54" s="303" t="s">
        <v>433</v>
      </c>
      <c r="C54" s="535">
        <v>-8.5327256614761371</v>
      </c>
      <c r="D54" s="535" t="e">
        <f>+(#REF!/#REF!-1)*100</f>
        <v>#REF!</v>
      </c>
      <c r="E54" s="535" t="e">
        <f>+(#REF!/#REF!-1)*100</f>
        <v>#REF!</v>
      </c>
      <c r="F54" s="535" t="e">
        <f>+(#REF!/#REF!-1)*100</f>
        <v>#REF!</v>
      </c>
      <c r="G54" s="535" t="e">
        <f>+(#REF!/#REF!-1)*100</f>
        <v>#REF!</v>
      </c>
      <c r="H54" s="535" t="e">
        <f>+(#REF!/#REF!-1)*100</f>
        <v>#REF!</v>
      </c>
      <c r="I54" s="535" t="e">
        <f>+(#REF!/#REF!-1)*100</f>
        <v>#REF!</v>
      </c>
      <c r="J54" s="535" t="e">
        <f>+(#REF!/#REF!-1)*100</f>
        <v>#REF!</v>
      </c>
      <c r="K54" s="535" t="e">
        <f>+(#REF!/#REF!-1)*100</f>
        <v>#REF!</v>
      </c>
      <c r="L54" s="535" t="e">
        <f>+(#REF!/#REF!-1)*100</f>
        <v>#REF!</v>
      </c>
      <c r="M54" s="536"/>
      <c r="N54" s="537" t="e">
        <f>+(#REF!/#REF!-1)*100</f>
        <v>#REF!</v>
      </c>
      <c r="O54" s="536" t="e">
        <f>+(#REF!/#REF!-1)*100</f>
        <v>#REF!</v>
      </c>
      <c r="P54" s="588" t="e">
        <f>+(#REF!/#REF!-1)*100</f>
        <v>#REF!</v>
      </c>
      <c r="Q54" s="588" t="e">
        <f>+(#REF!/#REF!-1)*100</f>
        <v>#REF!</v>
      </c>
      <c r="R54" s="588" t="e">
        <f>+(#REF!/#REF!-1)*100</f>
        <v>#REF!</v>
      </c>
      <c r="S54" s="588" t="e">
        <f>+(#REF!/#REF!-1)*100</f>
        <v>#REF!</v>
      </c>
      <c r="T54" s="588" t="e">
        <f>+(#REF!/#REF!-1)*100</f>
        <v>#REF!</v>
      </c>
      <c r="U54" s="588" t="e">
        <f>+(#REF!/#REF!-1)*100</f>
        <v>#REF!</v>
      </c>
      <c r="V54" s="588" t="e">
        <f>+(#REF!/#REF!-1)*100</f>
        <v>#REF!</v>
      </c>
      <c r="W54" s="406" t="s">
        <v>600</v>
      </c>
      <c r="X54" s="564"/>
      <c r="Y54" s="564"/>
      <c r="Z54" s="223"/>
      <c r="AA54" s="223"/>
      <c r="AB54" s="223"/>
      <c r="AC54" s="223"/>
      <c r="AD54" s="223"/>
      <c r="AE54" s="223"/>
      <c r="AF54" s="223"/>
      <c r="AG54" s="223"/>
      <c r="AH54" s="223"/>
    </row>
    <row r="55" spans="2:34" s="225" customFormat="1" ht="26.25" customHeight="1" x14ac:dyDescent="0.2">
      <c r="B55" s="405" t="s">
        <v>434</v>
      </c>
      <c r="C55" s="535">
        <v>20.983304899417917</v>
      </c>
      <c r="D55" s="535" t="e">
        <f xml:space="preserve"> ((#REF!-#REF!)/#REF!)*100</f>
        <v>#REF!</v>
      </c>
      <c r="E55" s="535" t="e">
        <f xml:space="preserve"> ((#REF!-#REF!)/#REF!)*100</f>
        <v>#REF!</v>
      </c>
      <c r="F55" s="535" t="e">
        <f xml:space="preserve"> ((#REF!-#REF!)/#REF!)*100</f>
        <v>#REF!</v>
      </c>
      <c r="G55" s="535" t="e">
        <f xml:space="preserve"> ((#REF!-#REF!)/#REF!)*100</f>
        <v>#REF!</v>
      </c>
      <c r="H55" s="535" t="e">
        <f xml:space="preserve"> ((#REF!-#REF!)/#REF!)*100</f>
        <v>#REF!</v>
      </c>
      <c r="I55" s="535" t="e">
        <f xml:space="preserve"> ((#REF!-#REF!)/#REF!)*100</f>
        <v>#REF!</v>
      </c>
      <c r="J55" s="535" t="e">
        <f xml:space="preserve"> ((#REF!-#REF!)/#REF!)*100</f>
        <v>#REF!</v>
      </c>
      <c r="K55" s="535" t="e">
        <f xml:space="preserve"> ((#REF!-#REF!)/#REF!)*100</f>
        <v>#REF!</v>
      </c>
      <c r="L55" s="535" t="e">
        <f xml:space="preserve"> ((#REF!-#REF!)/#REF!)*100</f>
        <v>#REF!</v>
      </c>
      <c r="M55" s="536"/>
      <c r="N55" s="537" t="e">
        <f xml:space="preserve"> ((#REF!-#REF!)/#REF!)*100</f>
        <v>#REF!</v>
      </c>
      <c r="O55" s="536" t="e">
        <f xml:space="preserve"> ((#REF!-#REF!)/#REF!)*100</f>
        <v>#REF!</v>
      </c>
      <c r="P55" s="588" t="e">
        <f xml:space="preserve"> ((#REF!-#REF!)/#REF!)*100</f>
        <v>#REF!</v>
      </c>
      <c r="Q55" s="588" t="e">
        <f xml:space="preserve"> ((#REF!-#REF!)/#REF!)*100</f>
        <v>#REF!</v>
      </c>
      <c r="R55" s="588" t="e">
        <f xml:space="preserve"> ((#REF!-#REF!)/#REF!)*100</f>
        <v>#REF!</v>
      </c>
      <c r="S55" s="588" t="e">
        <f xml:space="preserve"> ((#REF!-#REF!)/#REF!)*100</f>
        <v>#REF!</v>
      </c>
      <c r="T55" s="588" t="e">
        <f xml:space="preserve"> ((#REF!-#REF!)/#REF!)*100</f>
        <v>#REF!</v>
      </c>
      <c r="U55" s="588" t="e">
        <f xml:space="preserve"> ((#REF!-#REF!)/#REF!)*100</f>
        <v>#REF!</v>
      </c>
      <c r="V55" s="588" t="e">
        <f xml:space="preserve"> ((#REF!-#REF!)/#REF!)*100</f>
        <v>#REF!</v>
      </c>
      <c r="W55" s="406" t="s">
        <v>601</v>
      </c>
      <c r="X55" s="564"/>
      <c r="Y55" s="564"/>
      <c r="Z55" s="223"/>
      <c r="AA55" s="223"/>
      <c r="AB55" s="223"/>
      <c r="AC55" s="223"/>
      <c r="AD55" s="223"/>
      <c r="AE55" s="223"/>
      <c r="AF55" s="223"/>
      <c r="AG55" s="223"/>
      <c r="AH55" s="223"/>
    </row>
    <row r="56" spans="2:34" s="225" customFormat="1" ht="26.25" customHeight="1" x14ac:dyDescent="0.2">
      <c r="B56" s="405" t="s">
        <v>152</v>
      </c>
      <c r="C56" s="535">
        <v>19.769984769789506</v>
      </c>
      <c r="D56" s="535" t="e">
        <f>+(#REF!/#REF!-1)*100</f>
        <v>#REF!</v>
      </c>
      <c r="E56" s="535" t="e">
        <f>+(#REF!/#REF!-1)*100</f>
        <v>#REF!</v>
      </c>
      <c r="F56" s="535" t="e">
        <f>+(#REF!/#REF!-1)*100</f>
        <v>#REF!</v>
      </c>
      <c r="G56" s="535" t="e">
        <f>+(#REF!/#REF!-1)*100</f>
        <v>#REF!</v>
      </c>
      <c r="H56" s="535" t="e">
        <f>+(#REF!/#REF!-1)*100</f>
        <v>#REF!</v>
      </c>
      <c r="I56" s="535" t="e">
        <f>+(#REF!/#REF!-1)*100</f>
        <v>#REF!</v>
      </c>
      <c r="J56" s="535" t="e">
        <f>+(#REF!/#REF!-1)*100</f>
        <v>#REF!</v>
      </c>
      <c r="K56" s="535" t="e">
        <f>+(#REF!/#REF!-1)*100</f>
        <v>#REF!</v>
      </c>
      <c r="L56" s="535" t="e">
        <f>+(#REF!/#REF!-1)*100</f>
        <v>#REF!</v>
      </c>
      <c r="M56" s="536"/>
      <c r="N56" s="537" t="e">
        <f>+(#REF!/#REF!-1)*100</f>
        <v>#REF!</v>
      </c>
      <c r="O56" s="536" t="e">
        <f>+(#REF!/#REF!-1)*100</f>
        <v>#REF!</v>
      </c>
      <c r="P56" s="588" t="e">
        <f>+(#REF!/#REF!-1)*100</f>
        <v>#REF!</v>
      </c>
      <c r="Q56" s="588" t="e">
        <f>+(#REF!/#REF!-1)*100</f>
        <v>#REF!</v>
      </c>
      <c r="R56" s="588" t="e">
        <f>+(#REF!/#REF!-1)*100</f>
        <v>#REF!</v>
      </c>
      <c r="S56" s="588" t="e">
        <f>+(#REF!/#REF!-1)*100</f>
        <v>#REF!</v>
      </c>
      <c r="T56" s="588" t="e">
        <f>+(#REF!/#REF!-1)*100</f>
        <v>#REF!</v>
      </c>
      <c r="U56" s="588" t="e">
        <f>+(#REF!/#REF!-1)*100</f>
        <v>#REF!</v>
      </c>
      <c r="V56" s="588" t="e">
        <f>+(#REF!/#REF!-1)*100</f>
        <v>#REF!</v>
      </c>
      <c r="W56" s="406" t="s">
        <v>163</v>
      </c>
      <c r="X56" s="564"/>
      <c r="Y56" s="564"/>
      <c r="Z56" s="223"/>
      <c r="AA56" s="223"/>
      <c r="AB56" s="223"/>
      <c r="AC56" s="223"/>
      <c r="AD56" s="223"/>
      <c r="AE56" s="223"/>
      <c r="AF56" s="223"/>
      <c r="AG56" s="223"/>
      <c r="AH56" s="223"/>
    </row>
    <row r="57" spans="2:34" s="225" customFormat="1" ht="26.25" customHeight="1" x14ac:dyDescent="0.2">
      <c r="B57" s="405" t="s">
        <v>190</v>
      </c>
      <c r="C57" s="535">
        <v>20.276747503566341</v>
      </c>
      <c r="D57" s="535" t="e">
        <f>+(#REF!/#REF!-1)*100</f>
        <v>#REF!</v>
      </c>
      <c r="E57" s="535" t="e">
        <f>+(#REF!/#REF!-1)*100</f>
        <v>#REF!</v>
      </c>
      <c r="F57" s="535" t="e">
        <f>+(#REF!/#REF!-1)*100</f>
        <v>#REF!</v>
      </c>
      <c r="G57" s="535" t="e">
        <f>+(#REF!/#REF!-1)*100</f>
        <v>#REF!</v>
      </c>
      <c r="H57" s="535" t="e">
        <f>+(#REF!/#REF!-1)*100</f>
        <v>#REF!</v>
      </c>
      <c r="I57" s="535" t="e">
        <f>+(#REF!/#REF!-1)*100</f>
        <v>#REF!</v>
      </c>
      <c r="J57" s="535" t="e">
        <f>+(#REF!/#REF!-1)*100</f>
        <v>#REF!</v>
      </c>
      <c r="K57" s="535" t="e">
        <f>+(#REF!/#REF!-1)*100</f>
        <v>#REF!</v>
      </c>
      <c r="L57" s="535" t="e">
        <f>+(#REF!/#REF!-1)*100</f>
        <v>#REF!</v>
      </c>
      <c r="M57" s="536"/>
      <c r="N57" s="537" t="e">
        <f>+(#REF!/#REF!-1)*100</f>
        <v>#REF!</v>
      </c>
      <c r="O57" s="536" t="e">
        <f>+(#REF!/#REF!-1)*100</f>
        <v>#REF!</v>
      </c>
      <c r="P57" s="588" t="e">
        <f>+(#REF!/#REF!-1)*100</f>
        <v>#REF!</v>
      </c>
      <c r="Q57" s="588" t="e">
        <f>+(#REF!/#REF!-1)*100</f>
        <v>#REF!</v>
      </c>
      <c r="R57" s="588" t="e">
        <f>+(#REF!/#REF!-1)*100</f>
        <v>#REF!</v>
      </c>
      <c r="S57" s="588" t="e">
        <f>+(#REF!/#REF!-1)*100</f>
        <v>#REF!</v>
      </c>
      <c r="T57" s="588" t="e">
        <f>+(#REF!/#REF!-1)*100</f>
        <v>#REF!</v>
      </c>
      <c r="U57" s="588" t="e">
        <f>+(#REF!/#REF!-1)*100</f>
        <v>#REF!</v>
      </c>
      <c r="V57" s="588" t="e">
        <f>+(#REF!/#REF!-1)*100</f>
        <v>#REF!</v>
      </c>
      <c r="W57" s="406" t="s">
        <v>62</v>
      </c>
      <c r="X57" s="564"/>
      <c r="Y57" s="564"/>
      <c r="Z57" s="223"/>
      <c r="AA57" s="223"/>
      <c r="AB57" s="223"/>
      <c r="AC57" s="223"/>
      <c r="AD57" s="223"/>
      <c r="AE57" s="223"/>
      <c r="AF57" s="223"/>
      <c r="AG57" s="223"/>
      <c r="AH57" s="223"/>
    </row>
    <row r="58" spans="2:34" s="220" customFormat="1" ht="15" customHeight="1" thickBot="1" x14ac:dyDescent="0.25">
      <c r="B58" s="405"/>
      <c r="C58" s="572"/>
      <c r="D58" s="572"/>
      <c r="E58" s="572"/>
      <c r="F58" s="572"/>
      <c r="G58" s="572"/>
      <c r="H58" s="572"/>
      <c r="I58" s="572"/>
      <c r="J58" s="572"/>
      <c r="K58" s="572"/>
      <c r="L58" s="572"/>
      <c r="M58" s="573"/>
      <c r="N58" s="574"/>
      <c r="O58" s="573"/>
      <c r="P58" s="589"/>
      <c r="Q58" s="589"/>
      <c r="R58" s="589"/>
      <c r="S58" s="589"/>
      <c r="T58" s="589"/>
      <c r="U58" s="589"/>
      <c r="V58" s="589"/>
      <c r="W58" s="595"/>
      <c r="X58" s="564"/>
      <c r="Y58" s="564"/>
      <c r="Z58" s="223"/>
      <c r="AA58" s="223"/>
      <c r="AB58" s="223"/>
      <c r="AC58" s="223"/>
      <c r="AD58" s="223"/>
      <c r="AE58" s="223"/>
      <c r="AF58" s="223"/>
      <c r="AG58" s="223"/>
      <c r="AH58" s="223"/>
    </row>
    <row r="59" spans="2:34" s="225" customFormat="1" ht="15" customHeight="1" thickTop="1" x14ac:dyDescent="0.2">
      <c r="B59" s="413"/>
      <c r="C59" s="590"/>
      <c r="D59" s="590"/>
      <c r="E59" s="590"/>
      <c r="F59" s="590"/>
      <c r="G59" s="590"/>
      <c r="H59" s="590"/>
      <c r="I59" s="590"/>
      <c r="J59" s="590"/>
      <c r="K59" s="590"/>
      <c r="L59" s="590"/>
      <c r="M59" s="591"/>
      <c r="N59" s="592"/>
      <c r="O59" s="591"/>
      <c r="P59" s="593"/>
      <c r="Q59" s="593"/>
      <c r="R59" s="593"/>
      <c r="S59" s="593"/>
      <c r="T59" s="593"/>
      <c r="U59" s="593"/>
      <c r="V59" s="593"/>
      <c r="W59" s="414"/>
      <c r="X59" s="564"/>
      <c r="Y59" s="564"/>
      <c r="Z59" s="223"/>
      <c r="AA59" s="223"/>
      <c r="AB59" s="223"/>
      <c r="AC59" s="223"/>
      <c r="AD59" s="223"/>
      <c r="AE59" s="223"/>
      <c r="AF59" s="223"/>
      <c r="AG59" s="223"/>
      <c r="AH59" s="223"/>
    </row>
    <row r="60" spans="2:34" s="225" customFormat="1" ht="55.5" customHeight="1" x14ac:dyDescent="0.2">
      <c r="B60" s="594" t="s">
        <v>609</v>
      </c>
      <c r="C60" s="584"/>
      <c r="D60" s="584"/>
      <c r="E60" s="584"/>
      <c r="F60" s="584"/>
      <c r="G60" s="584"/>
      <c r="H60" s="584"/>
      <c r="I60" s="584"/>
      <c r="J60" s="584"/>
      <c r="K60" s="584"/>
      <c r="L60" s="584"/>
      <c r="M60" s="585"/>
      <c r="N60" s="586"/>
      <c r="O60" s="585"/>
      <c r="P60" s="587"/>
      <c r="Q60" s="587"/>
      <c r="R60" s="587"/>
      <c r="S60" s="587"/>
      <c r="T60" s="587"/>
      <c r="U60" s="587"/>
      <c r="V60" s="587"/>
      <c r="W60" s="238" t="s">
        <v>610</v>
      </c>
      <c r="X60" s="564"/>
      <c r="Y60" s="564"/>
      <c r="Z60" s="223"/>
      <c r="AA60" s="223"/>
      <c r="AB60" s="223"/>
      <c r="AC60" s="223"/>
      <c r="AD60" s="223"/>
      <c r="AE60" s="223"/>
      <c r="AF60" s="223"/>
      <c r="AG60" s="223"/>
      <c r="AH60" s="223"/>
    </row>
    <row r="61" spans="2:34" s="220" customFormat="1" ht="9" customHeight="1" x14ac:dyDescent="0.2">
      <c r="B61" s="303"/>
      <c r="C61" s="584"/>
      <c r="D61" s="584"/>
      <c r="E61" s="584"/>
      <c r="F61" s="584"/>
      <c r="G61" s="584"/>
      <c r="H61" s="584"/>
      <c r="I61" s="584"/>
      <c r="J61" s="584"/>
      <c r="K61" s="584"/>
      <c r="L61" s="584"/>
      <c r="M61" s="585"/>
      <c r="N61" s="586"/>
      <c r="O61" s="585"/>
      <c r="P61" s="587"/>
      <c r="Q61" s="587"/>
      <c r="R61" s="587"/>
      <c r="S61" s="587"/>
      <c r="T61" s="587"/>
      <c r="U61" s="587"/>
      <c r="V61" s="587"/>
      <c r="W61" s="404"/>
      <c r="X61" s="564"/>
      <c r="Y61" s="564"/>
      <c r="Z61" s="223"/>
      <c r="AA61" s="223"/>
      <c r="AB61" s="223"/>
      <c r="AC61" s="223"/>
      <c r="AD61" s="223"/>
      <c r="AE61" s="223"/>
      <c r="AF61" s="223"/>
      <c r="AG61" s="223"/>
      <c r="AH61" s="223"/>
    </row>
    <row r="62" spans="2:34" s="220" customFormat="1" ht="26.25" customHeight="1" x14ac:dyDescent="0.2">
      <c r="B62" s="303" t="s">
        <v>40</v>
      </c>
      <c r="C62" s="584">
        <v>10.762545863938387</v>
      </c>
      <c r="D62" s="584" t="e">
        <f t="shared" ref="D62:I62" si="10">+D63+D64</f>
        <v>#REF!</v>
      </c>
      <c r="E62" s="584" t="e">
        <f t="shared" si="10"/>
        <v>#REF!</v>
      </c>
      <c r="F62" s="584" t="e">
        <f t="shared" si="10"/>
        <v>#REF!</v>
      </c>
      <c r="G62" s="584" t="e">
        <f t="shared" si="10"/>
        <v>#REF!</v>
      </c>
      <c r="H62" s="584" t="e">
        <f t="shared" si="10"/>
        <v>#REF!</v>
      </c>
      <c r="I62" s="584" t="e">
        <f t="shared" si="10"/>
        <v>#REF!</v>
      </c>
      <c r="J62" s="584" t="e">
        <f>+J63+J64</f>
        <v>#REF!</v>
      </c>
      <c r="K62" s="584" t="e">
        <f>+K63+K64</f>
        <v>#REF!</v>
      </c>
      <c r="L62" s="584" t="e">
        <f>+L63+L64</f>
        <v>#REF!</v>
      </c>
      <c r="M62" s="585"/>
      <c r="N62" s="586" t="e">
        <f t="shared" ref="N62:V62" si="11">+N63+N64</f>
        <v>#REF!</v>
      </c>
      <c r="O62" s="585" t="e">
        <f t="shared" si="11"/>
        <v>#REF!</v>
      </c>
      <c r="P62" s="587" t="e">
        <f t="shared" si="11"/>
        <v>#REF!</v>
      </c>
      <c r="Q62" s="587" t="e">
        <f t="shared" si="11"/>
        <v>#REF!</v>
      </c>
      <c r="R62" s="587" t="e">
        <f t="shared" si="11"/>
        <v>#REF!</v>
      </c>
      <c r="S62" s="587" t="e">
        <f t="shared" si="11"/>
        <v>#REF!</v>
      </c>
      <c r="T62" s="587" t="e">
        <f t="shared" si="11"/>
        <v>#REF!</v>
      </c>
      <c r="U62" s="587" t="e">
        <f t="shared" si="11"/>
        <v>#REF!</v>
      </c>
      <c r="V62" s="587" t="e">
        <f t="shared" si="11"/>
        <v>#REF!</v>
      </c>
      <c r="W62" s="404" t="s">
        <v>202</v>
      </c>
      <c r="X62" s="564"/>
      <c r="Y62" s="564"/>
      <c r="Z62" s="223"/>
      <c r="AA62" s="223"/>
      <c r="AB62" s="223"/>
      <c r="AC62" s="223"/>
      <c r="AD62" s="223"/>
      <c r="AE62" s="223"/>
      <c r="AF62" s="223"/>
      <c r="AG62" s="223"/>
      <c r="AH62" s="223"/>
    </row>
    <row r="63" spans="2:34" s="225" customFormat="1" ht="26.25" customHeight="1" x14ac:dyDescent="0.2">
      <c r="B63" s="405" t="s">
        <v>386</v>
      </c>
      <c r="C63" s="535">
        <v>0.87459633093969413</v>
      </c>
      <c r="D63" s="535" t="e">
        <f>+D16/#REF!*100</f>
        <v>#REF!</v>
      </c>
      <c r="E63" s="535" t="e">
        <f>+E16/#REF!*100</f>
        <v>#REF!</v>
      </c>
      <c r="F63" s="535" t="e">
        <f>+F16/#REF!*100</f>
        <v>#REF!</v>
      </c>
      <c r="G63" s="535" t="e">
        <f>+G16/#REF!*100</f>
        <v>#REF!</v>
      </c>
      <c r="H63" s="535" t="e">
        <f>+H16/#REF!*100</f>
        <v>#REF!</v>
      </c>
      <c r="I63" s="535" t="e">
        <f>+I16/#REF!*100</f>
        <v>#REF!</v>
      </c>
      <c r="J63" s="535" t="e">
        <f>+J16/#REF!*100</f>
        <v>#REF!</v>
      </c>
      <c r="K63" s="535" t="e">
        <f>+K16/#REF!*100</f>
        <v>#REF!</v>
      </c>
      <c r="L63" s="535" t="e">
        <f>+L16/#REF!*100</f>
        <v>#REF!</v>
      </c>
      <c r="M63" s="536"/>
      <c r="N63" s="537" t="e">
        <f>+N16/#REF!*100</f>
        <v>#REF!</v>
      </c>
      <c r="O63" s="536" t="e">
        <f>+O16/#REF!*100</f>
        <v>#REF!</v>
      </c>
      <c r="P63" s="588" t="e">
        <f>+P16/#REF!*100</f>
        <v>#REF!</v>
      </c>
      <c r="Q63" s="588" t="e">
        <f>+Q16/#REF!*100</f>
        <v>#REF!</v>
      </c>
      <c r="R63" s="588" t="e">
        <f>+R16/#REF!*100</f>
        <v>#REF!</v>
      </c>
      <c r="S63" s="588" t="e">
        <f>+S16/#REF!*100</f>
        <v>#REF!</v>
      </c>
      <c r="T63" s="588" t="e">
        <f>+T16/#REF!*100</f>
        <v>#REF!</v>
      </c>
      <c r="U63" s="588" t="e">
        <f>+U16/#REF!*100</f>
        <v>#REF!</v>
      </c>
      <c r="V63" s="588" t="e">
        <f>+V16/#REF!*100</f>
        <v>#REF!</v>
      </c>
      <c r="W63" s="406" t="s">
        <v>387</v>
      </c>
      <c r="X63" s="564"/>
      <c r="Y63" s="564"/>
      <c r="Z63" s="223"/>
      <c r="AA63" s="223"/>
      <c r="AB63" s="223"/>
      <c r="AC63" s="223"/>
      <c r="AD63" s="223"/>
      <c r="AE63" s="223"/>
      <c r="AF63" s="223"/>
      <c r="AG63" s="223"/>
      <c r="AH63" s="223"/>
    </row>
    <row r="64" spans="2:34" s="225" customFormat="1" ht="26.25" customHeight="1" x14ac:dyDescent="0.2">
      <c r="B64" s="405" t="s">
        <v>636</v>
      </c>
      <c r="C64" s="535">
        <v>9.8879495329986931</v>
      </c>
      <c r="D64" s="535" t="e">
        <f>+D17/#REF!*100</f>
        <v>#REF!</v>
      </c>
      <c r="E64" s="535" t="e">
        <f>+E17/#REF!*100</f>
        <v>#REF!</v>
      </c>
      <c r="F64" s="535" t="e">
        <f>+F17/#REF!*100</f>
        <v>#REF!</v>
      </c>
      <c r="G64" s="535" t="e">
        <f>+G17/#REF!*100</f>
        <v>#REF!</v>
      </c>
      <c r="H64" s="535" t="e">
        <f>+H17/#REF!*100</f>
        <v>#REF!</v>
      </c>
      <c r="I64" s="535" t="e">
        <f>+I17/#REF!*100</f>
        <v>#REF!</v>
      </c>
      <c r="J64" s="535" t="e">
        <f>+J17/#REF!*100</f>
        <v>#REF!</v>
      </c>
      <c r="K64" s="535" t="e">
        <f>+K17/#REF!*100</f>
        <v>#REF!</v>
      </c>
      <c r="L64" s="535" t="e">
        <f>+L17/#REF!*100</f>
        <v>#REF!</v>
      </c>
      <c r="M64" s="536"/>
      <c r="N64" s="537" t="e">
        <f>+N17/#REF!*100</f>
        <v>#REF!</v>
      </c>
      <c r="O64" s="536" t="e">
        <f>+O17/#REF!*100</f>
        <v>#REF!</v>
      </c>
      <c r="P64" s="588" t="e">
        <f>+P17/#REF!*100</f>
        <v>#REF!</v>
      </c>
      <c r="Q64" s="588" t="e">
        <f>+Q17/#REF!*100</f>
        <v>#REF!</v>
      </c>
      <c r="R64" s="588" t="e">
        <f>+R17/#REF!*100</f>
        <v>#REF!</v>
      </c>
      <c r="S64" s="588" t="e">
        <f>+S17/#REF!*100</f>
        <v>#REF!</v>
      </c>
      <c r="T64" s="588" t="e">
        <f>+T17/#REF!*100</f>
        <v>#REF!</v>
      </c>
      <c r="U64" s="588" t="e">
        <f>+U17/#REF!*100</f>
        <v>#REF!</v>
      </c>
      <c r="V64" s="588" t="e">
        <f>+V17/#REF!*100</f>
        <v>#REF!</v>
      </c>
      <c r="W64" s="406" t="s">
        <v>204</v>
      </c>
      <c r="X64" s="564"/>
      <c r="Y64" s="564"/>
      <c r="Z64" s="223"/>
      <c r="AA64" s="223"/>
      <c r="AB64" s="223"/>
      <c r="AC64" s="223"/>
      <c r="AD64" s="223"/>
      <c r="AE64" s="223"/>
      <c r="AF64" s="223"/>
      <c r="AG64" s="223"/>
      <c r="AH64" s="223"/>
    </row>
    <row r="65" spans="2:34" s="220" customFormat="1" ht="26.25" customHeight="1" x14ac:dyDescent="0.2">
      <c r="B65" s="303" t="s">
        <v>205</v>
      </c>
      <c r="C65" s="584">
        <v>9.0942547317947966</v>
      </c>
      <c r="D65" s="584" t="e">
        <f>+D18/#REF!*100</f>
        <v>#REF!</v>
      </c>
      <c r="E65" s="584" t="e">
        <f>+E18/#REF!*100</f>
        <v>#REF!</v>
      </c>
      <c r="F65" s="584" t="e">
        <f>+F18/#REF!*100</f>
        <v>#REF!</v>
      </c>
      <c r="G65" s="584" t="e">
        <f>+G18/#REF!*100</f>
        <v>#REF!</v>
      </c>
      <c r="H65" s="584" t="e">
        <f>+H18/#REF!*100</f>
        <v>#REF!</v>
      </c>
      <c r="I65" s="584" t="e">
        <f>+I18/#REF!*100</f>
        <v>#REF!</v>
      </c>
      <c r="J65" s="584" t="e">
        <f>+J18/#REF!*100</f>
        <v>#REF!</v>
      </c>
      <c r="K65" s="584" t="e">
        <f>+K18/#REF!*100</f>
        <v>#REF!</v>
      </c>
      <c r="L65" s="584" t="e">
        <f>+L18/#REF!*100</f>
        <v>#REF!</v>
      </c>
      <c r="M65" s="585"/>
      <c r="N65" s="586" t="e">
        <f>+N18/#REF!*100</f>
        <v>#REF!</v>
      </c>
      <c r="O65" s="585" t="e">
        <f>+O18/#REF!*100</f>
        <v>#REF!</v>
      </c>
      <c r="P65" s="587" t="e">
        <f>+P18/#REF!*100</f>
        <v>#REF!</v>
      </c>
      <c r="Q65" s="587" t="e">
        <f>+Q18/#REF!*100</f>
        <v>#REF!</v>
      </c>
      <c r="R65" s="587" t="e">
        <f>+R18/#REF!*100</f>
        <v>#REF!</v>
      </c>
      <c r="S65" s="587" t="e">
        <f>+S18/#REF!*100</f>
        <v>#REF!</v>
      </c>
      <c r="T65" s="587" t="e">
        <f>+T18/#REF!*100</f>
        <v>#REF!</v>
      </c>
      <c r="U65" s="587" t="e">
        <f>+U18/#REF!*100</f>
        <v>#REF!</v>
      </c>
      <c r="V65" s="587" t="e">
        <f>+V18/#REF!*100</f>
        <v>#REF!</v>
      </c>
      <c r="W65" s="404" t="s">
        <v>203</v>
      </c>
      <c r="X65" s="564"/>
      <c r="Y65" s="564"/>
      <c r="Z65" s="223"/>
      <c r="AA65" s="223"/>
      <c r="AB65" s="223"/>
      <c r="AC65" s="223"/>
      <c r="AD65" s="223"/>
      <c r="AE65" s="223"/>
      <c r="AF65" s="223"/>
      <c r="AG65" s="223"/>
      <c r="AH65" s="223"/>
    </row>
    <row r="66" spans="2:34" s="225" customFormat="1" ht="26.25" customHeight="1" x14ac:dyDescent="0.2">
      <c r="B66" s="405" t="s">
        <v>593</v>
      </c>
      <c r="C66" s="535">
        <v>4.8286260800847112</v>
      </c>
      <c r="D66" s="535" t="e">
        <f>+D19/#REF!*100</f>
        <v>#REF!</v>
      </c>
      <c r="E66" s="535" t="e">
        <f>+E19/#REF!*100</f>
        <v>#REF!</v>
      </c>
      <c r="F66" s="535" t="e">
        <f>+F19/#REF!*100</f>
        <v>#REF!</v>
      </c>
      <c r="G66" s="535" t="e">
        <f>+G19/#REF!*100</f>
        <v>#REF!</v>
      </c>
      <c r="H66" s="535" t="e">
        <f>+H19/#REF!*100</f>
        <v>#REF!</v>
      </c>
      <c r="I66" s="535" t="e">
        <f>+I19/#REF!*100</f>
        <v>#REF!</v>
      </c>
      <c r="J66" s="535" t="e">
        <f>+J19/#REF!*100</f>
        <v>#REF!</v>
      </c>
      <c r="K66" s="535" t="e">
        <f>+K19/#REF!*100</f>
        <v>#REF!</v>
      </c>
      <c r="L66" s="535" t="e">
        <f>+L19/#REF!*100</f>
        <v>#REF!</v>
      </c>
      <c r="M66" s="536"/>
      <c r="N66" s="537" t="e">
        <f>+N19/#REF!*100</f>
        <v>#REF!</v>
      </c>
      <c r="O66" s="536" t="e">
        <f>+O19/#REF!*100</f>
        <v>#REF!</v>
      </c>
      <c r="P66" s="588" t="e">
        <f>+P19/#REF!*100</f>
        <v>#REF!</v>
      </c>
      <c r="Q66" s="588" t="e">
        <f>+Q19/#REF!*100</f>
        <v>#REF!</v>
      </c>
      <c r="R66" s="588" t="e">
        <f>+R19/#REF!*100</f>
        <v>#REF!</v>
      </c>
      <c r="S66" s="588" t="e">
        <f>+S19/#REF!*100</f>
        <v>#REF!</v>
      </c>
      <c r="T66" s="588" t="e">
        <f>+T19/#REF!*100</f>
        <v>#REF!</v>
      </c>
      <c r="U66" s="588" t="e">
        <f>+U19/#REF!*100</f>
        <v>#REF!</v>
      </c>
      <c r="V66" s="588" t="e">
        <f>+V19/#REF!*100</f>
        <v>#REF!</v>
      </c>
      <c r="W66" s="406" t="s">
        <v>595</v>
      </c>
      <c r="X66" s="564"/>
      <c r="Y66" s="564"/>
      <c r="Z66" s="223"/>
      <c r="AA66" s="223"/>
      <c r="AB66" s="223"/>
      <c r="AC66" s="223"/>
      <c r="AD66" s="223"/>
      <c r="AE66" s="223"/>
      <c r="AF66" s="223"/>
      <c r="AG66" s="223"/>
      <c r="AH66" s="223"/>
    </row>
    <row r="67" spans="2:34" s="225" customFormat="1" ht="26.25" customHeight="1" x14ac:dyDescent="0.2">
      <c r="B67" s="405" t="s">
        <v>476</v>
      </c>
      <c r="C67" s="535">
        <v>-4.0371355683185284</v>
      </c>
      <c r="D67" s="535" t="e">
        <f>+D20/#REF!*100</f>
        <v>#REF!</v>
      </c>
      <c r="E67" s="535" t="e">
        <f>+E20/#REF!*100</f>
        <v>#REF!</v>
      </c>
      <c r="F67" s="535" t="e">
        <f>+F20/#REF!*100</f>
        <v>#REF!</v>
      </c>
      <c r="G67" s="535" t="e">
        <f>+G20/#REF!*100</f>
        <v>#REF!</v>
      </c>
      <c r="H67" s="535" t="e">
        <f>+H20/#REF!*100</f>
        <v>#REF!</v>
      </c>
      <c r="I67" s="535" t="e">
        <f>+I20/#REF!*100</f>
        <v>#REF!</v>
      </c>
      <c r="J67" s="535" t="e">
        <f>+J20/#REF!*100</f>
        <v>#REF!</v>
      </c>
      <c r="K67" s="535" t="e">
        <f>+K20/#REF!*100</f>
        <v>#REF!</v>
      </c>
      <c r="L67" s="535" t="e">
        <f>+L20/#REF!*100</f>
        <v>#REF!</v>
      </c>
      <c r="M67" s="536"/>
      <c r="N67" s="537" t="e">
        <f>+N20/#REF!*100</f>
        <v>#REF!</v>
      </c>
      <c r="O67" s="536" t="e">
        <f>+O20/#REF!*100</f>
        <v>#REF!</v>
      </c>
      <c r="P67" s="588" t="e">
        <f>+P20/#REF!*100</f>
        <v>#REF!</v>
      </c>
      <c r="Q67" s="588" t="e">
        <f>+Q20/#REF!*100</f>
        <v>#REF!</v>
      </c>
      <c r="R67" s="588" t="e">
        <f>+R20/#REF!*100</f>
        <v>#REF!</v>
      </c>
      <c r="S67" s="588" t="e">
        <f>+S20/#REF!*100</f>
        <v>#REF!</v>
      </c>
      <c r="T67" s="588" t="e">
        <f>+T20/#REF!*100</f>
        <v>#REF!</v>
      </c>
      <c r="U67" s="588" t="e">
        <f>+U20/#REF!*100</f>
        <v>#REF!</v>
      </c>
      <c r="V67" s="588" t="e">
        <f>+V20/#REF!*100</f>
        <v>#REF!</v>
      </c>
      <c r="W67" s="406" t="s">
        <v>492</v>
      </c>
      <c r="X67" s="564"/>
      <c r="Y67" s="564"/>
      <c r="Z67" s="223"/>
      <c r="AA67" s="223"/>
      <c r="AB67" s="223"/>
      <c r="AC67" s="223"/>
      <c r="AD67" s="223"/>
      <c r="AE67" s="223"/>
      <c r="AF67" s="223"/>
      <c r="AG67" s="223"/>
      <c r="AH67" s="223"/>
    </row>
    <row r="68" spans="2:34" s="225" customFormat="1" ht="26.25" customHeight="1" x14ac:dyDescent="0.2">
      <c r="B68" s="405" t="s">
        <v>596</v>
      </c>
      <c r="C68" s="535">
        <v>0.71167058989112864</v>
      </c>
      <c r="D68" s="535" t="e">
        <f>+D21/#REF!*100</f>
        <v>#REF!</v>
      </c>
      <c r="E68" s="535" t="e">
        <f>+E21/#REF!*100</f>
        <v>#REF!</v>
      </c>
      <c r="F68" s="535" t="e">
        <f>+F21/#REF!*100</f>
        <v>#REF!</v>
      </c>
      <c r="G68" s="535" t="e">
        <f>+G21/#REF!*100</f>
        <v>#REF!</v>
      </c>
      <c r="H68" s="535" t="e">
        <f>+H21/#REF!*100</f>
        <v>#REF!</v>
      </c>
      <c r="I68" s="535" t="e">
        <f>+I21/#REF!*100</f>
        <v>#REF!</v>
      </c>
      <c r="J68" s="535" t="e">
        <f>+J21/#REF!*100</f>
        <v>#REF!</v>
      </c>
      <c r="K68" s="535" t="e">
        <f>+K21/#REF!*100</f>
        <v>#REF!</v>
      </c>
      <c r="L68" s="535" t="e">
        <f>+L21/#REF!*100</f>
        <v>#REF!</v>
      </c>
      <c r="M68" s="536"/>
      <c r="N68" s="537" t="e">
        <f>+N21/#REF!*100</f>
        <v>#REF!</v>
      </c>
      <c r="O68" s="536" t="e">
        <f>+O21/#REF!*100</f>
        <v>#REF!</v>
      </c>
      <c r="P68" s="588" t="e">
        <f>+P21/#REF!*100</f>
        <v>#REF!</v>
      </c>
      <c r="Q68" s="588" t="e">
        <f>+Q21/#REF!*100</f>
        <v>#REF!</v>
      </c>
      <c r="R68" s="588" t="e">
        <f>+R21/#REF!*100</f>
        <v>#REF!</v>
      </c>
      <c r="S68" s="588" t="e">
        <f>+S21/#REF!*100</f>
        <v>#REF!</v>
      </c>
      <c r="T68" s="588" t="e">
        <f>+T21/#REF!*100</f>
        <v>#REF!</v>
      </c>
      <c r="U68" s="588" t="e">
        <f>+U21/#REF!*100</f>
        <v>#REF!</v>
      </c>
      <c r="V68" s="588" t="e">
        <f>+V21/#REF!*100</f>
        <v>#REF!</v>
      </c>
      <c r="W68" s="406" t="s">
        <v>599</v>
      </c>
      <c r="X68" s="564"/>
      <c r="Y68" s="564"/>
      <c r="Z68" s="223"/>
      <c r="AA68" s="223"/>
      <c r="AB68" s="223"/>
      <c r="AC68" s="223"/>
      <c r="AD68" s="223"/>
      <c r="AE68" s="223"/>
      <c r="AF68" s="223"/>
      <c r="AG68" s="223"/>
      <c r="AH68" s="223"/>
    </row>
    <row r="69" spans="2:34" s="225" customFormat="1" ht="26.25" customHeight="1" x14ac:dyDescent="0.2">
      <c r="B69" s="405" t="s">
        <v>597</v>
      </c>
      <c r="C69" s="535">
        <v>0</v>
      </c>
      <c r="D69" s="535" t="e">
        <f>+D22/#REF!*100</f>
        <v>#REF!</v>
      </c>
      <c r="E69" s="535" t="e">
        <f>+E22/#REF!*100</f>
        <v>#REF!</v>
      </c>
      <c r="F69" s="535" t="e">
        <f>+F22/#REF!*100</f>
        <v>#REF!</v>
      </c>
      <c r="G69" s="535" t="e">
        <f>+G22/#REF!*100</f>
        <v>#REF!</v>
      </c>
      <c r="H69" s="535" t="e">
        <f>+H22/#REF!*100</f>
        <v>#REF!</v>
      </c>
      <c r="I69" s="535" t="e">
        <f>+I22/#REF!*100</f>
        <v>#REF!</v>
      </c>
      <c r="J69" s="535" t="e">
        <f>+J22/#REF!*100</f>
        <v>#REF!</v>
      </c>
      <c r="K69" s="535" t="e">
        <f>+K22/#REF!*100</f>
        <v>#REF!</v>
      </c>
      <c r="L69" s="535" t="e">
        <f>+L22/#REF!*100</f>
        <v>#REF!</v>
      </c>
      <c r="M69" s="536"/>
      <c r="N69" s="537" t="e">
        <f>+N22/#REF!*100</f>
        <v>#REF!</v>
      </c>
      <c r="O69" s="536" t="e">
        <f>+O22/#REF!*100</f>
        <v>#REF!</v>
      </c>
      <c r="P69" s="588" t="e">
        <f>+P22/#REF!*100</f>
        <v>#REF!</v>
      </c>
      <c r="Q69" s="588" t="e">
        <f>+Q22/#REF!*100</f>
        <v>#REF!</v>
      </c>
      <c r="R69" s="588" t="e">
        <f>+R22/#REF!*100</f>
        <v>#REF!</v>
      </c>
      <c r="S69" s="588" t="e">
        <f>+S22/#REF!*100</f>
        <v>#REF!</v>
      </c>
      <c r="T69" s="588" t="e">
        <f>+T22/#REF!*100</f>
        <v>#REF!</v>
      </c>
      <c r="U69" s="588" t="e">
        <f>+U22/#REF!*100</f>
        <v>#REF!</v>
      </c>
      <c r="V69" s="588" t="e">
        <f>+V22/#REF!*100</f>
        <v>#REF!</v>
      </c>
      <c r="W69" s="406" t="s">
        <v>236</v>
      </c>
      <c r="X69" s="564"/>
      <c r="Y69" s="564"/>
      <c r="Z69" s="223"/>
      <c r="AA69" s="223"/>
      <c r="AB69" s="223"/>
      <c r="AC69" s="223"/>
      <c r="AD69" s="223"/>
      <c r="AE69" s="223"/>
      <c r="AF69" s="223"/>
      <c r="AG69" s="223"/>
      <c r="AH69" s="223"/>
    </row>
    <row r="70" spans="2:34" s="225" customFormat="1" ht="26.25" customHeight="1" x14ac:dyDescent="0.2">
      <c r="B70" s="405" t="s">
        <v>594</v>
      </c>
      <c r="C70" s="535">
        <v>7.5910936301374869</v>
      </c>
      <c r="D70" s="535" t="e">
        <f>+D23/#REF!*100</f>
        <v>#REF!</v>
      </c>
      <c r="E70" s="535" t="e">
        <f>+E23/#REF!*100</f>
        <v>#REF!</v>
      </c>
      <c r="F70" s="535" t="e">
        <f>+F23/#REF!*100</f>
        <v>#REF!</v>
      </c>
      <c r="G70" s="535" t="e">
        <f>+G23/#REF!*100</f>
        <v>#REF!</v>
      </c>
      <c r="H70" s="535" t="e">
        <f>+H23/#REF!*100</f>
        <v>#REF!</v>
      </c>
      <c r="I70" s="535" t="e">
        <f>+I23/#REF!*100</f>
        <v>#REF!</v>
      </c>
      <c r="J70" s="535" t="e">
        <f>+J23/#REF!*100</f>
        <v>#REF!</v>
      </c>
      <c r="K70" s="535" t="e">
        <f>+K23/#REF!*100</f>
        <v>#REF!</v>
      </c>
      <c r="L70" s="535" t="e">
        <f>+L23/#REF!*100</f>
        <v>#REF!</v>
      </c>
      <c r="M70" s="536"/>
      <c r="N70" s="537" t="e">
        <f>+N23/#REF!*100</f>
        <v>#REF!</v>
      </c>
      <c r="O70" s="536" t="e">
        <f>+O23/#REF!*100</f>
        <v>#REF!</v>
      </c>
      <c r="P70" s="588" t="e">
        <f>+P23/#REF!*100</f>
        <v>#REF!</v>
      </c>
      <c r="Q70" s="588" t="e">
        <f>+Q23/#REF!*100</f>
        <v>#REF!</v>
      </c>
      <c r="R70" s="588" t="e">
        <f>+R23/#REF!*100</f>
        <v>#REF!</v>
      </c>
      <c r="S70" s="588" t="e">
        <f>+S23/#REF!*100</f>
        <v>#REF!</v>
      </c>
      <c r="T70" s="588" t="e">
        <f>+T23/#REF!*100</f>
        <v>#REF!</v>
      </c>
      <c r="U70" s="588" t="e">
        <f>+U23/#REF!*100</f>
        <v>#REF!</v>
      </c>
      <c r="V70" s="588" t="e">
        <f>+V23/#REF!*100</f>
        <v>#REF!</v>
      </c>
      <c r="W70" s="406" t="s">
        <v>490</v>
      </c>
      <c r="X70" s="564"/>
      <c r="Y70" s="564"/>
      <c r="Z70" s="223"/>
      <c r="AA70" s="223"/>
      <c r="AB70" s="223"/>
      <c r="AC70" s="223"/>
      <c r="AD70" s="223"/>
      <c r="AE70" s="223"/>
      <c r="AF70" s="223"/>
      <c r="AG70" s="223"/>
      <c r="AH70" s="223"/>
    </row>
    <row r="71" spans="2:34" s="220" customFormat="1" ht="9" customHeight="1" x14ac:dyDescent="0.2">
      <c r="B71" s="303"/>
      <c r="C71" s="535"/>
      <c r="D71" s="584"/>
      <c r="E71" s="584"/>
      <c r="F71" s="584"/>
      <c r="G71" s="584"/>
      <c r="H71" s="584"/>
      <c r="I71" s="584"/>
      <c r="J71" s="584"/>
      <c r="K71" s="584"/>
      <c r="L71" s="584"/>
      <c r="M71" s="585"/>
      <c r="N71" s="586"/>
      <c r="O71" s="585"/>
      <c r="P71" s="587"/>
      <c r="Q71" s="587"/>
      <c r="R71" s="587"/>
      <c r="S71" s="587"/>
      <c r="T71" s="587"/>
      <c r="U71" s="587"/>
      <c r="V71" s="587"/>
      <c r="W71" s="404"/>
      <c r="X71" s="564"/>
      <c r="Y71" s="564"/>
      <c r="Z71" s="223"/>
      <c r="AA71" s="223"/>
      <c r="AB71" s="223"/>
      <c r="AC71" s="223"/>
      <c r="AD71" s="223"/>
      <c r="AE71" s="223"/>
      <c r="AF71" s="223"/>
      <c r="AG71" s="223"/>
      <c r="AH71" s="223"/>
    </row>
    <row r="72" spans="2:34" s="220" customFormat="1" ht="26.25" customHeight="1" x14ac:dyDescent="0.2">
      <c r="B72" s="303" t="s">
        <v>315</v>
      </c>
      <c r="C72" s="584">
        <v>19.856800595733183</v>
      </c>
      <c r="D72" s="584" t="e">
        <f t="shared" ref="D72:I72" si="12">+D65+D62</f>
        <v>#REF!</v>
      </c>
      <c r="E72" s="584" t="e">
        <f t="shared" si="12"/>
        <v>#REF!</v>
      </c>
      <c r="F72" s="584" t="e">
        <f t="shared" si="12"/>
        <v>#REF!</v>
      </c>
      <c r="G72" s="584" t="e">
        <f t="shared" si="12"/>
        <v>#REF!</v>
      </c>
      <c r="H72" s="584" t="e">
        <f t="shared" si="12"/>
        <v>#REF!</v>
      </c>
      <c r="I72" s="584" t="e">
        <f t="shared" si="12"/>
        <v>#REF!</v>
      </c>
      <c r="J72" s="584" t="e">
        <f>+J65+J62</f>
        <v>#REF!</v>
      </c>
      <c r="K72" s="584" t="e">
        <f>+K65+K62</f>
        <v>#REF!</v>
      </c>
      <c r="L72" s="584" t="e">
        <f>+L65+L62</f>
        <v>#REF!</v>
      </c>
      <c r="M72" s="585"/>
      <c r="N72" s="586" t="e">
        <f t="shared" ref="N72:V72" si="13">+N65+N62</f>
        <v>#REF!</v>
      </c>
      <c r="O72" s="585" t="e">
        <f t="shared" si="13"/>
        <v>#REF!</v>
      </c>
      <c r="P72" s="587" t="e">
        <f t="shared" si="13"/>
        <v>#REF!</v>
      </c>
      <c r="Q72" s="587" t="e">
        <f t="shared" si="13"/>
        <v>#REF!</v>
      </c>
      <c r="R72" s="587" t="e">
        <f t="shared" si="13"/>
        <v>#REF!</v>
      </c>
      <c r="S72" s="587" t="e">
        <f t="shared" si="13"/>
        <v>#REF!</v>
      </c>
      <c r="T72" s="587" t="e">
        <f t="shared" si="13"/>
        <v>#REF!</v>
      </c>
      <c r="U72" s="587" t="e">
        <f t="shared" si="13"/>
        <v>#REF!</v>
      </c>
      <c r="V72" s="587" t="e">
        <f t="shared" si="13"/>
        <v>#REF!</v>
      </c>
      <c r="W72" s="404" t="s">
        <v>55</v>
      </c>
      <c r="X72" s="564"/>
      <c r="Y72" s="564"/>
      <c r="Z72" s="223"/>
      <c r="AA72" s="223"/>
      <c r="AB72" s="223"/>
      <c r="AC72" s="223"/>
      <c r="AD72" s="223"/>
      <c r="AE72" s="223"/>
      <c r="AF72" s="223"/>
      <c r="AG72" s="223"/>
      <c r="AH72" s="223"/>
    </row>
    <row r="73" spans="2:34" s="220" customFormat="1" ht="9" customHeight="1" x14ac:dyDescent="0.2">
      <c r="B73" s="303"/>
      <c r="C73" s="584"/>
      <c r="D73" s="584"/>
      <c r="E73" s="584"/>
      <c r="F73" s="584"/>
      <c r="G73" s="584"/>
      <c r="H73" s="584"/>
      <c r="I73" s="584"/>
      <c r="J73" s="584"/>
      <c r="K73" s="584"/>
      <c r="L73" s="584"/>
      <c r="M73" s="585"/>
      <c r="N73" s="586"/>
      <c r="O73" s="585"/>
      <c r="P73" s="587"/>
      <c r="Q73" s="587"/>
      <c r="R73" s="587"/>
      <c r="S73" s="587"/>
      <c r="T73" s="587"/>
      <c r="U73" s="587"/>
      <c r="V73" s="587"/>
      <c r="W73" s="404"/>
      <c r="X73" s="564"/>
      <c r="Y73" s="564"/>
      <c r="Z73" s="223"/>
      <c r="AA73" s="223"/>
      <c r="AB73" s="223"/>
      <c r="AC73" s="223"/>
      <c r="AD73" s="223"/>
      <c r="AE73" s="223"/>
      <c r="AF73" s="223"/>
      <c r="AG73" s="223"/>
      <c r="AH73" s="223"/>
    </row>
    <row r="74" spans="2:34" s="220" customFormat="1" ht="26.25" customHeight="1" x14ac:dyDescent="0.2">
      <c r="B74" s="303" t="s">
        <v>242</v>
      </c>
      <c r="C74" s="584">
        <v>11.376159801948015</v>
      </c>
      <c r="D74" s="584" t="e">
        <f t="shared" ref="D74:I74" si="14">+D75+D76</f>
        <v>#REF!</v>
      </c>
      <c r="E74" s="584" t="e">
        <f t="shared" si="14"/>
        <v>#REF!</v>
      </c>
      <c r="F74" s="584" t="e">
        <f t="shared" si="14"/>
        <v>#REF!</v>
      </c>
      <c r="G74" s="584" t="e">
        <f t="shared" si="14"/>
        <v>#REF!</v>
      </c>
      <c r="H74" s="584" t="e">
        <f t="shared" si="14"/>
        <v>#REF!</v>
      </c>
      <c r="I74" s="584" t="e">
        <f t="shared" si="14"/>
        <v>#REF!</v>
      </c>
      <c r="J74" s="584" t="e">
        <f>+J75+J76</f>
        <v>#REF!</v>
      </c>
      <c r="K74" s="584" t="e">
        <f>+K75+K76</f>
        <v>#REF!</v>
      </c>
      <c r="L74" s="584" t="e">
        <f>+L75+L76</f>
        <v>#REF!</v>
      </c>
      <c r="M74" s="585"/>
      <c r="N74" s="586" t="e">
        <f t="shared" ref="N74:V74" si="15">+N75+N76</f>
        <v>#REF!</v>
      </c>
      <c r="O74" s="585" t="e">
        <f t="shared" si="15"/>
        <v>#REF!</v>
      </c>
      <c r="P74" s="587" t="e">
        <f t="shared" si="15"/>
        <v>#REF!</v>
      </c>
      <c r="Q74" s="587" t="e">
        <f t="shared" si="15"/>
        <v>#REF!</v>
      </c>
      <c r="R74" s="587" t="e">
        <f t="shared" si="15"/>
        <v>#REF!</v>
      </c>
      <c r="S74" s="587" t="e">
        <f t="shared" si="15"/>
        <v>#REF!</v>
      </c>
      <c r="T74" s="587" t="e">
        <f t="shared" si="15"/>
        <v>#REF!</v>
      </c>
      <c r="U74" s="587" t="e">
        <f t="shared" si="15"/>
        <v>#REF!</v>
      </c>
      <c r="V74" s="587" t="e">
        <f t="shared" si="15"/>
        <v>#REF!</v>
      </c>
      <c r="W74" s="404" t="s">
        <v>186</v>
      </c>
      <c r="X74" s="564"/>
      <c r="Y74" s="564"/>
      <c r="Z74" s="223"/>
      <c r="AA74" s="223"/>
      <c r="AB74" s="223"/>
      <c r="AC74" s="223"/>
      <c r="AD74" s="223"/>
      <c r="AE74" s="223"/>
      <c r="AF74" s="223"/>
      <c r="AG74" s="223"/>
      <c r="AH74" s="223"/>
    </row>
    <row r="75" spans="2:34" s="225" customFormat="1" ht="26.25" customHeight="1" x14ac:dyDescent="0.2">
      <c r="B75" s="405" t="s">
        <v>617</v>
      </c>
      <c r="C75" s="535">
        <v>3.9814122266321701</v>
      </c>
      <c r="D75" s="535" t="e">
        <f>+D28/#REF!*100</f>
        <v>#REF!</v>
      </c>
      <c r="E75" s="535" t="e">
        <f>+E28/#REF!*100</f>
        <v>#REF!</v>
      </c>
      <c r="F75" s="535" t="e">
        <f>+F28/#REF!*100</f>
        <v>#REF!</v>
      </c>
      <c r="G75" s="535" t="e">
        <f>+G28/#REF!*100</f>
        <v>#REF!</v>
      </c>
      <c r="H75" s="535" t="e">
        <f>+H28/#REF!*100</f>
        <v>#REF!</v>
      </c>
      <c r="I75" s="535" t="e">
        <f>+I28/#REF!*100</f>
        <v>#REF!</v>
      </c>
      <c r="J75" s="535" t="e">
        <f>+J28/#REF!*100</f>
        <v>#REF!</v>
      </c>
      <c r="K75" s="535" t="e">
        <f>+K28/#REF!*100</f>
        <v>#REF!</v>
      </c>
      <c r="L75" s="535" t="e">
        <f>+L28/#REF!*100</f>
        <v>#REF!</v>
      </c>
      <c r="M75" s="536"/>
      <c r="N75" s="537" t="e">
        <f>+N28/#REF!*100</f>
        <v>#REF!</v>
      </c>
      <c r="O75" s="536" t="e">
        <f>+O28/#REF!*100</f>
        <v>#REF!</v>
      </c>
      <c r="P75" s="588" t="e">
        <f>+P28/#REF!*100</f>
        <v>#REF!</v>
      </c>
      <c r="Q75" s="588" t="e">
        <f>+Q28/#REF!*100</f>
        <v>#REF!</v>
      </c>
      <c r="R75" s="588" t="e">
        <f>+R28/#REF!*100</f>
        <v>#REF!</v>
      </c>
      <c r="S75" s="588" t="e">
        <f>+S28/#REF!*100</f>
        <v>#REF!</v>
      </c>
      <c r="T75" s="588" t="e">
        <f>+T28/#REF!*100</f>
        <v>#REF!</v>
      </c>
      <c r="U75" s="588" t="e">
        <f>+U28/#REF!*100</f>
        <v>#REF!</v>
      </c>
      <c r="V75" s="588" t="e">
        <f>+V28/#REF!*100</f>
        <v>#REF!</v>
      </c>
      <c r="W75" s="406" t="s">
        <v>618</v>
      </c>
      <c r="X75" s="564"/>
      <c r="Y75" s="564"/>
      <c r="Z75" s="223"/>
      <c r="AA75" s="223"/>
      <c r="AB75" s="223"/>
      <c r="AC75" s="223"/>
      <c r="AD75" s="223"/>
      <c r="AE75" s="223"/>
      <c r="AF75" s="223"/>
      <c r="AG75" s="223"/>
      <c r="AH75" s="223"/>
    </row>
    <row r="76" spans="2:34" s="225" customFormat="1" ht="26.25" customHeight="1" x14ac:dyDescent="0.2">
      <c r="B76" s="405" t="s">
        <v>225</v>
      </c>
      <c r="C76" s="535">
        <v>7.3947475753158454</v>
      </c>
      <c r="D76" s="535" t="e">
        <f>+D29/#REF!*100</f>
        <v>#REF!</v>
      </c>
      <c r="E76" s="535" t="e">
        <f>+E29/#REF!*100</f>
        <v>#REF!</v>
      </c>
      <c r="F76" s="535" t="e">
        <f>+F29/#REF!*100</f>
        <v>#REF!</v>
      </c>
      <c r="G76" s="535" t="e">
        <f>+G29/#REF!*100</f>
        <v>#REF!</v>
      </c>
      <c r="H76" s="535" t="e">
        <f>+H29/#REF!*100</f>
        <v>#REF!</v>
      </c>
      <c r="I76" s="535" t="e">
        <f>+I29/#REF!*100</f>
        <v>#REF!</v>
      </c>
      <c r="J76" s="535" t="e">
        <f>+J29/#REF!*100</f>
        <v>#REF!</v>
      </c>
      <c r="K76" s="535" t="e">
        <f>+K29/#REF!*100</f>
        <v>#REF!</v>
      </c>
      <c r="L76" s="535" t="e">
        <f>+L29/#REF!*100</f>
        <v>#REF!</v>
      </c>
      <c r="M76" s="536"/>
      <c r="N76" s="537" t="e">
        <f>+N29/#REF!*100</f>
        <v>#REF!</v>
      </c>
      <c r="O76" s="536" t="e">
        <f>+O29/#REF!*100</f>
        <v>#REF!</v>
      </c>
      <c r="P76" s="588" t="e">
        <f>+P29/#REF!*100</f>
        <v>#REF!</v>
      </c>
      <c r="Q76" s="588" t="e">
        <f>+Q29/#REF!*100</f>
        <v>#REF!</v>
      </c>
      <c r="R76" s="588" t="e">
        <f>+R29/#REF!*100</f>
        <v>#REF!</v>
      </c>
      <c r="S76" s="588" t="e">
        <f>+S29/#REF!*100</f>
        <v>#REF!</v>
      </c>
      <c r="T76" s="588" t="e">
        <f>+T29/#REF!*100</f>
        <v>#REF!</v>
      </c>
      <c r="U76" s="588" t="e">
        <f>+U29/#REF!*100</f>
        <v>#REF!</v>
      </c>
      <c r="V76" s="588" t="e">
        <f>+V29/#REF!*100</f>
        <v>#REF!</v>
      </c>
      <c r="W76" s="406" t="s">
        <v>598</v>
      </c>
      <c r="X76" s="564"/>
      <c r="Y76" s="564"/>
      <c r="Z76" s="223"/>
      <c r="AA76" s="223"/>
      <c r="AB76" s="223"/>
      <c r="AC76" s="223"/>
      <c r="AD76" s="223"/>
      <c r="AE76" s="223"/>
      <c r="AF76" s="223"/>
      <c r="AG76" s="223"/>
      <c r="AH76" s="223"/>
    </row>
    <row r="77" spans="2:34" s="220" customFormat="1" ht="26.25" customHeight="1" x14ac:dyDescent="0.2">
      <c r="B77" s="303" t="s">
        <v>158</v>
      </c>
      <c r="C77" s="584">
        <v>8.4807640149338575</v>
      </c>
      <c r="D77" s="584" t="e">
        <f t="shared" ref="D77:J77" si="16">+D78+D79+D80+D81</f>
        <v>#REF!</v>
      </c>
      <c r="E77" s="584" t="e">
        <f t="shared" si="16"/>
        <v>#REF!</v>
      </c>
      <c r="F77" s="584" t="e">
        <f t="shared" si="16"/>
        <v>#REF!</v>
      </c>
      <c r="G77" s="584" t="e">
        <f t="shared" si="16"/>
        <v>#REF!</v>
      </c>
      <c r="H77" s="584" t="e">
        <f t="shared" si="16"/>
        <v>#REF!</v>
      </c>
      <c r="I77" s="584" t="e">
        <f t="shared" si="16"/>
        <v>#REF!</v>
      </c>
      <c r="J77" s="584" t="e">
        <f t="shared" si="16"/>
        <v>#REF!</v>
      </c>
      <c r="K77" s="584" t="e">
        <f>+K78+K79+K80+K81</f>
        <v>#REF!</v>
      </c>
      <c r="L77" s="584" t="e">
        <f>+L78+L79+L80+L81</f>
        <v>#REF!</v>
      </c>
      <c r="M77" s="585"/>
      <c r="N77" s="586" t="e">
        <f t="shared" ref="N77:V77" si="17">+N78+N79+N80+N81</f>
        <v>#REF!</v>
      </c>
      <c r="O77" s="585" t="e">
        <f t="shared" si="17"/>
        <v>#REF!</v>
      </c>
      <c r="P77" s="587" t="e">
        <f t="shared" si="17"/>
        <v>#REF!</v>
      </c>
      <c r="Q77" s="587" t="e">
        <f t="shared" si="17"/>
        <v>#REF!</v>
      </c>
      <c r="R77" s="587" t="e">
        <f t="shared" si="17"/>
        <v>#REF!</v>
      </c>
      <c r="S77" s="587" t="e">
        <f t="shared" si="17"/>
        <v>#REF!</v>
      </c>
      <c r="T77" s="587" t="e">
        <f t="shared" si="17"/>
        <v>#REF!</v>
      </c>
      <c r="U77" s="587" t="e">
        <f t="shared" si="17"/>
        <v>#REF!</v>
      </c>
      <c r="V77" s="587" t="e">
        <f t="shared" si="17"/>
        <v>#REF!</v>
      </c>
      <c r="W77" s="404" t="s">
        <v>51</v>
      </c>
      <c r="X77" s="564"/>
      <c r="Y77" s="564"/>
      <c r="Z77" s="223"/>
      <c r="AA77" s="223"/>
      <c r="AB77" s="223"/>
      <c r="AC77" s="223"/>
      <c r="AD77" s="223"/>
      <c r="AE77" s="223"/>
      <c r="AF77" s="223"/>
      <c r="AG77" s="223"/>
      <c r="AH77" s="223"/>
    </row>
    <row r="78" spans="2:34" s="225" customFormat="1" ht="26.25" customHeight="1" x14ac:dyDescent="0.2">
      <c r="B78" s="303" t="s">
        <v>433</v>
      </c>
      <c r="C78" s="535">
        <v>-9.227894913170849E-2</v>
      </c>
      <c r="D78" s="535" t="e">
        <f>+D31/#REF!*100</f>
        <v>#REF!</v>
      </c>
      <c r="E78" s="535" t="e">
        <f>+E31/#REF!*100</f>
        <v>#REF!</v>
      </c>
      <c r="F78" s="535" t="e">
        <f>+F31/#REF!*100</f>
        <v>#REF!</v>
      </c>
      <c r="G78" s="535" t="e">
        <f>+G31/#REF!*100</f>
        <v>#REF!</v>
      </c>
      <c r="H78" s="535" t="e">
        <f>+H31/#REF!*100</f>
        <v>#REF!</v>
      </c>
      <c r="I78" s="535" t="e">
        <f>+I31/#REF!*100</f>
        <v>#REF!</v>
      </c>
      <c r="J78" s="535" t="e">
        <f>+J31/#REF!*100</f>
        <v>#REF!</v>
      </c>
      <c r="K78" s="535" t="e">
        <f>+K31/#REF!*100</f>
        <v>#REF!</v>
      </c>
      <c r="L78" s="535" t="e">
        <f>+L31/#REF!*100</f>
        <v>#REF!</v>
      </c>
      <c r="M78" s="536"/>
      <c r="N78" s="537" t="e">
        <f>+N31/#REF!*100</f>
        <v>#REF!</v>
      </c>
      <c r="O78" s="536" t="e">
        <f>+O31/#REF!*100</f>
        <v>#REF!</v>
      </c>
      <c r="P78" s="588" t="e">
        <f>+P31/#REF!*100</f>
        <v>#REF!</v>
      </c>
      <c r="Q78" s="588" t="e">
        <f>+Q31/#REF!*100</f>
        <v>#REF!</v>
      </c>
      <c r="R78" s="588" t="e">
        <f>+R31/#REF!*100</f>
        <v>#REF!</v>
      </c>
      <c r="S78" s="588" t="e">
        <f>+S31/#REF!*100</f>
        <v>#REF!</v>
      </c>
      <c r="T78" s="588" t="e">
        <f>+T31/#REF!*100</f>
        <v>#REF!</v>
      </c>
      <c r="U78" s="588" t="e">
        <f>+U31/#REF!*100</f>
        <v>#REF!</v>
      </c>
      <c r="V78" s="588" t="e">
        <f>+V31/#REF!*100</f>
        <v>#REF!</v>
      </c>
      <c r="W78" s="406" t="s">
        <v>600</v>
      </c>
      <c r="X78" s="564"/>
      <c r="Y78" s="564"/>
      <c r="Z78" s="223"/>
      <c r="AA78" s="223"/>
      <c r="AB78" s="223"/>
      <c r="AC78" s="223"/>
      <c r="AD78" s="223"/>
      <c r="AE78" s="223"/>
      <c r="AF78" s="223"/>
      <c r="AG78" s="223"/>
      <c r="AH78" s="223"/>
    </row>
    <row r="79" spans="2:34" s="225" customFormat="1" ht="26.25" customHeight="1" x14ac:dyDescent="0.2">
      <c r="B79" s="405" t="s">
        <v>434</v>
      </c>
      <c r="C79" s="535">
        <v>6.2137687037723888</v>
      </c>
      <c r="D79" s="535" t="e">
        <f>D32/#REF!*100</f>
        <v>#REF!</v>
      </c>
      <c r="E79" s="535" t="e">
        <f>E32/#REF!*100</f>
        <v>#REF!</v>
      </c>
      <c r="F79" s="535" t="e">
        <f>F32/#REF!*100</f>
        <v>#REF!</v>
      </c>
      <c r="G79" s="535" t="e">
        <f>G32/#REF!*100</f>
        <v>#REF!</v>
      </c>
      <c r="H79" s="535" t="e">
        <f>H32/#REF!*100</f>
        <v>#REF!</v>
      </c>
      <c r="I79" s="535" t="e">
        <f>I32/#REF!*100</f>
        <v>#REF!</v>
      </c>
      <c r="J79" s="535" t="e">
        <f>J32/#REF!*100</f>
        <v>#REF!</v>
      </c>
      <c r="K79" s="535" t="e">
        <f>K32/#REF!*100</f>
        <v>#REF!</v>
      </c>
      <c r="L79" s="535" t="e">
        <f>L32/#REF!*100</f>
        <v>#REF!</v>
      </c>
      <c r="M79" s="536"/>
      <c r="N79" s="537" t="e">
        <f>N32/#REF!*100</f>
        <v>#REF!</v>
      </c>
      <c r="O79" s="536" t="e">
        <f>O32/#REF!*100</f>
        <v>#REF!</v>
      </c>
      <c r="P79" s="588" t="e">
        <f>P32/#REF!*100</f>
        <v>#REF!</v>
      </c>
      <c r="Q79" s="588" t="e">
        <f>Q32/#REF!*100</f>
        <v>#REF!</v>
      </c>
      <c r="R79" s="588" t="e">
        <f>R32/#REF!*100</f>
        <v>#REF!</v>
      </c>
      <c r="S79" s="588" t="e">
        <f>S32/#REF!*100</f>
        <v>#REF!</v>
      </c>
      <c r="T79" s="588" t="e">
        <f>T32/#REF!*100</f>
        <v>#REF!</v>
      </c>
      <c r="U79" s="588" t="e">
        <f>U32/#REF!*100</f>
        <v>#REF!</v>
      </c>
      <c r="V79" s="588" t="e">
        <f>V32/#REF!*100</f>
        <v>#REF!</v>
      </c>
      <c r="W79" s="406" t="s">
        <v>601</v>
      </c>
      <c r="X79" s="564"/>
      <c r="Y79" s="564"/>
      <c r="Z79" s="223"/>
      <c r="AA79" s="223"/>
      <c r="AB79" s="223"/>
      <c r="AC79" s="223"/>
      <c r="AD79" s="223"/>
      <c r="AE79" s="223"/>
      <c r="AF79" s="223"/>
      <c r="AG79" s="223"/>
      <c r="AH79" s="223"/>
    </row>
    <row r="80" spans="2:34" s="225" customFormat="1" ht="26.25" customHeight="1" x14ac:dyDescent="0.2">
      <c r="B80" s="405" t="s">
        <v>152</v>
      </c>
      <c r="C80" s="535">
        <v>1.386237922787164</v>
      </c>
      <c r="D80" s="535" t="e">
        <f>+D33/#REF!*100</f>
        <v>#REF!</v>
      </c>
      <c r="E80" s="535" t="e">
        <f>+E33/#REF!*100</f>
        <v>#REF!</v>
      </c>
      <c r="F80" s="535" t="e">
        <f>+F33/#REF!*100</f>
        <v>#REF!</v>
      </c>
      <c r="G80" s="535" t="e">
        <f>+G33/#REF!*100</f>
        <v>#REF!</v>
      </c>
      <c r="H80" s="535" t="e">
        <f>+H33/#REF!*100</f>
        <v>#REF!</v>
      </c>
      <c r="I80" s="535" t="e">
        <f>+I33/#REF!*100</f>
        <v>#REF!</v>
      </c>
      <c r="J80" s="535" t="e">
        <f>+J33/#REF!*100</f>
        <v>#REF!</v>
      </c>
      <c r="K80" s="535" t="e">
        <f>+K33/#REF!*100</f>
        <v>#REF!</v>
      </c>
      <c r="L80" s="535" t="e">
        <f>+L33/#REF!*100</f>
        <v>#REF!</v>
      </c>
      <c r="M80" s="536"/>
      <c r="N80" s="537" t="e">
        <f>+N33/#REF!*100</f>
        <v>#REF!</v>
      </c>
      <c r="O80" s="536" t="e">
        <f>+O33/#REF!*100</f>
        <v>#REF!</v>
      </c>
      <c r="P80" s="588" t="e">
        <f>+P33/#REF!*100</f>
        <v>#REF!</v>
      </c>
      <c r="Q80" s="588" t="e">
        <f>+Q33/#REF!*100</f>
        <v>#REF!</v>
      </c>
      <c r="R80" s="588" t="e">
        <f>+R33/#REF!*100</f>
        <v>#REF!</v>
      </c>
      <c r="S80" s="588" t="e">
        <f>+S33/#REF!*100</f>
        <v>#REF!</v>
      </c>
      <c r="T80" s="588" t="e">
        <f>+T33/#REF!*100</f>
        <v>#REF!</v>
      </c>
      <c r="U80" s="588" t="e">
        <f>+U33/#REF!*100</f>
        <v>#REF!</v>
      </c>
      <c r="V80" s="588" t="e">
        <f>+V33/#REF!*100</f>
        <v>#REF!</v>
      </c>
      <c r="W80" s="406" t="s">
        <v>163</v>
      </c>
      <c r="X80" s="564"/>
      <c r="Y80" s="564"/>
      <c r="Z80" s="223"/>
      <c r="AA80" s="223"/>
      <c r="AB80" s="223"/>
      <c r="AC80" s="223"/>
      <c r="AD80" s="223"/>
      <c r="AE80" s="223"/>
      <c r="AF80" s="223"/>
      <c r="AG80" s="223"/>
      <c r="AH80" s="223"/>
    </row>
    <row r="81" spans="2:35" s="225" customFormat="1" ht="26.25" customHeight="1" x14ac:dyDescent="0.2">
      <c r="B81" s="405" t="s">
        <v>190</v>
      </c>
      <c r="C81" s="535">
        <v>0.97303633750601226</v>
      </c>
      <c r="D81" s="535" t="e">
        <f>+D34/#REF!*100</f>
        <v>#REF!</v>
      </c>
      <c r="E81" s="535" t="e">
        <f>+E34/#REF!*100</f>
        <v>#REF!</v>
      </c>
      <c r="F81" s="535" t="e">
        <f>+F34/#REF!*100</f>
        <v>#REF!</v>
      </c>
      <c r="G81" s="535" t="e">
        <f>+G34/#REF!*100</f>
        <v>#REF!</v>
      </c>
      <c r="H81" s="535" t="e">
        <f>+H34/#REF!*100</f>
        <v>#REF!</v>
      </c>
      <c r="I81" s="535" t="e">
        <f>+I34/#REF!*100</f>
        <v>#REF!</v>
      </c>
      <c r="J81" s="535" t="e">
        <f>+J34/#REF!*100</f>
        <v>#REF!</v>
      </c>
      <c r="K81" s="535" t="e">
        <f>+K34/#REF!*100</f>
        <v>#REF!</v>
      </c>
      <c r="L81" s="535" t="e">
        <f>+L34/#REF!*100</f>
        <v>#REF!</v>
      </c>
      <c r="M81" s="536"/>
      <c r="N81" s="537" t="e">
        <f>+N34/#REF!*100</f>
        <v>#REF!</v>
      </c>
      <c r="O81" s="536" t="e">
        <f>+O34/#REF!*100</f>
        <v>#REF!</v>
      </c>
      <c r="P81" s="588" t="e">
        <f>+P34/#REF!*100</f>
        <v>#REF!</v>
      </c>
      <c r="Q81" s="588" t="e">
        <f>+Q34/#REF!*100</f>
        <v>#REF!</v>
      </c>
      <c r="R81" s="588" t="e">
        <f>+R34/#REF!*100</f>
        <v>#REF!</v>
      </c>
      <c r="S81" s="588" t="e">
        <f>+S34/#REF!*100</f>
        <v>#REF!</v>
      </c>
      <c r="T81" s="588" t="e">
        <f>+T34/#REF!*100</f>
        <v>#REF!</v>
      </c>
      <c r="U81" s="588" t="e">
        <f>+U34/#REF!*100</f>
        <v>#REF!</v>
      </c>
      <c r="V81" s="588" t="e">
        <f>+V34/#REF!*100</f>
        <v>#REF!</v>
      </c>
      <c r="W81" s="406" t="s">
        <v>62</v>
      </c>
      <c r="X81" s="564"/>
      <c r="Y81" s="564"/>
      <c r="Z81" s="223"/>
      <c r="AA81" s="223"/>
      <c r="AB81" s="223"/>
      <c r="AC81" s="223"/>
      <c r="AD81" s="223"/>
      <c r="AE81" s="223"/>
      <c r="AF81" s="223"/>
      <c r="AG81" s="223"/>
      <c r="AH81" s="223"/>
    </row>
    <row r="82" spans="2:35" s="145" customFormat="1" ht="15" customHeight="1" thickBot="1" x14ac:dyDescent="0.75">
      <c r="B82" s="302"/>
      <c r="C82" s="240"/>
      <c r="D82" s="241"/>
      <c r="E82" s="241"/>
      <c r="F82" s="241"/>
      <c r="G82" s="241"/>
      <c r="H82" s="241"/>
      <c r="I82" s="241"/>
      <c r="J82" s="241"/>
      <c r="K82" s="241"/>
      <c r="L82" s="241"/>
      <c r="M82" s="242"/>
      <c r="N82" s="243"/>
      <c r="O82" s="242"/>
      <c r="P82" s="242"/>
      <c r="Q82" s="242"/>
      <c r="R82" s="242"/>
      <c r="S82" s="242"/>
      <c r="T82" s="242"/>
      <c r="U82" s="242"/>
      <c r="V82" s="242"/>
      <c r="W82" s="213"/>
      <c r="X82" s="239"/>
      <c r="Y82" s="239"/>
      <c r="Z82" s="206"/>
      <c r="AA82" s="206"/>
      <c r="AB82" s="206"/>
      <c r="AC82" s="206"/>
      <c r="AD82" s="206"/>
      <c r="AE82" s="206"/>
      <c r="AF82" s="206"/>
      <c r="AG82" s="206"/>
      <c r="AH82" s="206"/>
    </row>
    <row r="83" spans="2:35" s="82" customFormat="1" ht="9" customHeight="1" thickTop="1" x14ac:dyDescent="0.65">
      <c r="C83" s="169"/>
      <c r="N83" s="170"/>
      <c r="Y83" s="37"/>
      <c r="Z83" s="37"/>
      <c r="AA83" s="37"/>
      <c r="AB83" s="37"/>
      <c r="AC83" s="37"/>
      <c r="AD83" s="37"/>
      <c r="AE83" s="37"/>
      <c r="AF83" s="37"/>
      <c r="AG83" s="37"/>
      <c r="AH83" s="37"/>
    </row>
    <row r="84" spans="2:35" s="108" customFormat="1" ht="23.25" x14ac:dyDescent="0.5">
      <c r="B84" s="108" t="s">
        <v>650</v>
      </c>
      <c r="C84" s="166"/>
      <c r="N84" s="253"/>
      <c r="W84" s="108" t="s">
        <v>651</v>
      </c>
      <c r="Y84" s="254"/>
    </row>
    <row r="85" spans="2:35" s="70" customFormat="1" ht="42.75" hidden="1" customHeight="1" x14ac:dyDescent="0.5">
      <c r="B85" s="1658" t="s">
        <v>689</v>
      </c>
      <c r="C85" s="1658"/>
      <c r="D85" s="1658"/>
      <c r="E85" s="1658"/>
      <c r="F85" s="1658"/>
      <c r="G85" s="1658"/>
      <c r="H85" s="1658"/>
      <c r="I85" s="1658"/>
      <c r="J85" s="1659" t="s">
        <v>690</v>
      </c>
      <c r="K85" s="1659"/>
      <c r="L85" s="1659"/>
      <c r="M85" s="1659"/>
      <c r="N85" s="1659"/>
      <c r="O85" s="1659"/>
      <c r="P85" s="1659"/>
      <c r="Q85" s="1659"/>
      <c r="R85" s="1659"/>
      <c r="S85" s="1659"/>
      <c r="T85" s="1659"/>
      <c r="U85" s="1659"/>
      <c r="V85" s="1659"/>
      <c r="W85" s="1659"/>
      <c r="X85" s="72"/>
      <c r="Y85" s="72"/>
      <c r="Z85" s="72"/>
      <c r="AA85" s="72"/>
      <c r="AB85" s="72"/>
      <c r="AI85" s="38"/>
    </row>
    <row r="86" spans="2:35" s="70" customFormat="1" x14ac:dyDescent="0.5">
      <c r="B86" s="74"/>
      <c r="C86" s="73"/>
      <c r="N86" s="171"/>
      <c r="AI86" s="38"/>
    </row>
    <row r="87" spans="2:35" s="62" customFormat="1" ht="18.75" x14ac:dyDescent="0.45">
      <c r="B87" s="62" t="s">
        <v>50</v>
      </c>
      <c r="C87" s="255">
        <f t="shared" ref="C87:V87" si="18">+C25-(C27+C30)</f>
        <v>-0.8999999999650754</v>
      </c>
      <c r="D87" s="256" t="e">
        <f t="shared" si="18"/>
        <v>#REF!</v>
      </c>
      <c r="E87" s="256" t="e">
        <f t="shared" si="18"/>
        <v>#REF!</v>
      </c>
      <c r="F87" s="256" t="e">
        <f t="shared" si="18"/>
        <v>#REF!</v>
      </c>
      <c r="G87" s="256" t="e">
        <f t="shared" si="18"/>
        <v>#REF!</v>
      </c>
      <c r="H87" s="256" t="e">
        <f t="shared" si="18"/>
        <v>#REF!</v>
      </c>
      <c r="I87" s="256" t="e">
        <f t="shared" si="18"/>
        <v>#REF!</v>
      </c>
      <c r="J87" s="256" t="e">
        <f t="shared" si="18"/>
        <v>#REF!</v>
      </c>
      <c r="K87" s="256" t="e">
        <f t="shared" si="18"/>
        <v>#REF!</v>
      </c>
      <c r="L87" s="256" t="e">
        <f t="shared" si="18"/>
        <v>#REF!</v>
      </c>
      <c r="M87" s="256">
        <f t="shared" si="18"/>
        <v>0</v>
      </c>
      <c r="N87" s="257" t="e">
        <f t="shared" si="18"/>
        <v>#REF!</v>
      </c>
      <c r="O87" s="256" t="e">
        <f t="shared" si="18"/>
        <v>#REF!</v>
      </c>
      <c r="P87" s="256" t="e">
        <f t="shared" si="18"/>
        <v>#REF!</v>
      </c>
      <c r="Q87" s="256" t="e">
        <f t="shared" si="18"/>
        <v>#REF!</v>
      </c>
      <c r="R87" s="256" t="e">
        <f t="shared" si="18"/>
        <v>#REF!</v>
      </c>
      <c r="S87" s="256" t="e">
        <f t="shared" si="18"/>
        <v>#REF!</v>
      </c>
      <c r="T87" s="256" t="e">
        <f t="shared" si="18"/>
        <v>#REF!</v>
      </c>
      <c r="U87" s="256" t="e">
        <f t="shared" si="18"/>
        <v>#REF!</v>
      </c>
      <c r="V87" s="256" t="e">
        <f t="shared" si="18"/>
        <v>#REF!</v>
      </c>
      <c r="W87" s="258" t="s">
        <v>49</v>
      </c>
    </row>
    <row r="88" spans="2:35" s="62" customFormat="1" ht="18.75" x14ac:dyDescent="0.45">
      <c r="B88" s="62" t="s">
        <v>50</v>
      </c>
      <c r="C88" s="255">
        <f t="shared" ref="C88:V88" si="19">+C48-C62-C65</f>
        <v>0</v>
      </c>
      <c r="D88" s="256" t="e">
        <f t="shared" si="19"/>
        <v>#REF!</v>
      </c>
      <c r="E88" s="256" t="e">
        <f t="shared" si="19"/>
        <v>#REF!</v>
      </c>
      <c r="F88" s="256" t="e">
        <f t="shared" si="19"/>
        <v>#REF!</v>
      </c>
      <c r="G88" s="256" t="e">
        <f t="shared" si="19"/>
        <v>#REF!</v>
      </c>
      <c r="H88" s="256" t="e">
        <f t="shared" si="19"/>
        <v>#REF!</v>
      </c>
      <c r="I88" s="256" t="e">
        <f t="shared" si="19"/>
        <v>#REF!</v>
      </c>
      <c r="J88" s="256" t="e">
        <f t="shared" si="19"/>
        <v>#REF!</v>
      </c>
      <c r="K88" s="256" t="e">
        <f t="shared" si="19"/>
        <v>#REF!</v>
      </c>
      <c r="L88" s="256" t="e">
        <f t="shared" si="19"/>
        <v>#REF!</v>
      </c>
      <c r="M88" s="256">
        <f t="shared" si="19"/>
        <v>0</v>
      </c>
      <c r="N88" s="257" t="e">
        <f t="shared" si="19"/>
        <v>#REF!</v>
      </c>
      <c r="O88" s="256" t="e">
        <f t="shared" si="19"/>
        <v>#REF!</v>
      </c>
      <c r="P88" s="256" t="e">
        <f t="shared" si="19"/>
        <v>#REF!</v>
      </c>
      <c r="Q88" s="256" t="e">
        <f t="shared" si="19"/>
        <v>#REF!</v>
      </c>
      <c r="R88" s="256" t="e">
        <f t="shared" si="19"/>
        <v>#REF!</v>
      </c>
      <c r="S88" s="256" t="e">
        <f t="shared" si="19"/>
        <v>#REF!</v>
      </c>
      <c r="T88" s="256" t="e">
        <f t="shared" si="19"/>
        <v>#REF!</v>
      </c>
      <c r="U88" s="256" t="e">
        <f t="shared" si="19"/>
        <v>#REF!</v>
      </c>
      <c r="V88" s="256" t="e">
        <f t="shared" si="19"/>
        <v>#REF!</v>
      </c>
      <c r="W88" s="258" t="s">
        <v>49</v>
      </c>
    </row>
    <row r="89" spans="2:35" s="62" customFormat="1" ht="18.75" x14ac:dyDescent="0.45">
      <c r="B89" s="62" t="s">
        <v>50</v>
      </c>
      <c r="C89" s="259">
        <f>C72-C74-C77</f>
        <v>-1.2322114868901224E-4</v>
      </c>
      <c r="D89" s="259" t="e">
        <f t="shared" ref="D89:V89" si="20">D72-D74-D77</f>
        <v>#REF!</v>
      </c>
      <c r="E89" s="259" t="e">
        <f t="shared" si="20"/>
        <v>#REF!</v>
      </c>
      <c r="F89" s="259" t="e">
        <f t="shared" si="20"/>
        <v>#REF!</v>
      </c>
      <c r="G89" s="259" t="e">
        <f t="shared" si="20"/>
        <v>#REF!</v>
      </c>
      <c r="H89" s="259" t="e">
        <f t="shared" si="20"/>
        <v>#REF!</v>
      </c>
      <c r="I89" s="259" t="e">
        <f t="shared" si="20"/>
        <v>#REF!</v>
      </c>
      <c r="J89" s="259" t="e">
        <f t="shared" si="20"/>
        <v>#REF!</v>
      </c>
      <c r="K89" s="259" t="e">
        <f t="shared" si="20"/>
        <v>#REF!</v>
      </c>
      <c r="L89" s="259" t="e">
        <f t="shared" si="20"/>
        <v>#REF!</v>
      </c>
      <c r="M89" s="259">
        <f t="shared" si="20"/>
        <v>0</v>
      </c>
      <c r="N89" s="260" t="e">
        <f t="shared" si="20"/>
        <v>#REF!</v>
      </c>
      <c r="O89" s="259" t="e">
        <f t="shared" si="20"/>
        <v>#REF!</v>
      </c>
      <c r="P89" s="259" t="e">
        <f t="shared" si="20"/>
        <v>#REF!</v>
      </c>
      <c r="Q89" s="259" t="e">
        <f t="shared" si="20"/>
        <v>#REF!</v>
      </c>
      <c r="R89" s="259" t="e">
        <f t="shared" si="20"/>
        <v>#REF!</v>
      </c>
      <c r="S89" s="259" t="e">
        <f t="shared" si="20"/>
        <v>#REF!</v>
      </c>
      <c r="T89" s="259" t="e">
        <f t="shared" si="20"/>
        <v>#REF!</v>
      </c>
      <c r="U89" s="259" t="e">
        <f t="shared" si="20"/>
        <v>#REF!</v>
      </c>
      <c r="V89" s="259" t="e">
        <f t="shared" si="20"/>
        <v>#REF!</v>
      </c>
      <c r="W89" s="258" t="s">
        <v>49</v>
      </c>
    </row>
    <row r="90" spans="2:35" x14ac:dyDescent="0.5">
      <c r="C90" s="83"/>
      <c r="D90" s="83"/>
      <c r="E90" s="83"/>
      <c r="F90" s="83"/>
      <c r="G90" s="83"/>
      <c r="H90" s="83"/>
      <c r="I90" s="83"/>
      <c r="J90" s="83"/>
      <c r="K90" s="83"/>
      <c r="L90" s="83"/>
      <c r="M90" s="83"/>
      <c r="N90" s="172"/>
      <c r="O90" s="83"/>
      <c r="P90" s="83"/>
      <c r="Q90" s="83"/>
      <c r="R90" s="83"/>
      <c r="S90" s="83"/>
      <c r="T90" s="83"/>
      <c r="U90" s="83"/>
      <c r="V90" s="83"/>
    </row>
    <row r="91" spans="2:35" ht="23.25" x14ac:dyDescent="0.5">
      <c r="C91" s="916"/>
      <c r="D91" s="916"/>
      <c r="E91" s="916"/>
      <c r="F91" s="916"/>
      <c r="G91" s="916"/>
      <c r="H91" s="916"/>
      <c r="I91" s="916"/>
      <c r="J91" s="916"/>
      <c r="K91" s="916"/>
      <c r="L91" s="916"/>
      <c r="M91" s="916"/>
      <c r="N91" s="916"/>
      <c r="O91" s="916"/>
      <c r="P91" s="916"/>
      <c r="Q91" s="916"/>
      <c r="R91" s="916"/>
      <c r="S91" s="916"/>
      <c r="T91" s="916"/>
      <c r="U91" s="916"/>
      <c r="V91" s="916"/>
    </row>
    <row r="92" spans="2:35" ht="23.25" x14ac:dyDescent="0.5">
      <c r="C92" s="916"/>
      <c r="D92" s="916"/>
      <c r="E92" s="916"/>
      <c r="F92" s="916"/>
      <c r="G92" s="916"/>
      <c r="H92" s="916"/>
      <c r="I92" s="916"/>
      <c r="J92" s="916"/>
      <c r="K92" s="916"/>
      <c r="L92" s="916"/>
      <c r="M92" s="916"/>
      <c r="N92" s="916"/>
      <c r="O92" s="916"/>
      <c r="P92" s="916"/>
      <c r="Q92" s="916"/>
      <c r="R92" s="916"/>
      <c r="S92" s="916"/>
      <c r="T92" s="916"/>
      <c r="U92" s="916"/>
      <c r="V92" s="916"/>
    </row>
    <row r="93" spans="2:35" ht="23.25" x14ac:dyDescent="0.5">
      <c r="C93" s="916"/>
      <c r="D93" s="916"/>
      <c r="E93" s="916"/>
      <c r="F93" s="916"/>
      <c r="G93" s="916"/>
      <c r="H93" s="916"/>
      <c r="I93" s="916"/>
      <c r="J93" s="916"/>
      <c r="K93" s="916"/>
      <c r="L93" s="916"/>
      <c r="M93" s="916"/>
      <c r="N93" s="916"/>
      <c r="O93" s="916"/>
      <c r="P93" s="916"/>
      <c r="Q93" s="916"/>
      <c r="R93" s="916"/>
      <c r="S93" s="916"/>
      <c r="T93" s="916"/>
      <c r="U93" s="916"/>
      <c r="V93" s="916"/>
    </row>
    <row r="94" spans="2:35" ht="23.25" x14ac:dyDescent="0.5">
      <c r="C94" s="916"/>
      <c r="D94" s="916"/>
      <c r="E94" s="916"/>
      <c r="F94" s="916"/>
      <c r="G94" s="916"/>
      <c r="H94" s="916"/>
      <c r="I94" s="916"/>
      <c r="J94" s="916"/>
      <c r="K94" s="916"/>
      <c r="L94" s="916"/>
      <c r="M94" s="916"/>
      <c r="N94" s="916"/>
      <c r="O94" s="916"/>
      <c r="P94" s="916"/>
      <c r="Q94" s="916"/>
      <c r="R94" s="916"/>
      <c r="S94" s="916"/>
      <c r="T94" s="916"/>
      <c r="U94" s="916"/>
      <c r="V94" s="916"/>
    </row>
    <row r="95" spans="2:35" ht="23.25" x14ac:dyDescent="0.5">
      <c r="C95" s="916"/>
      <c r="D95" s="916"/>
      <c r="E95" s="916"/>
      <c r="F95" s="916"/>
      <c r="G95" s="916"/>
      <c r="H95" s="916"/>
      <c r="I95" s="916"/>
      <c r="J95" s="916"/>
      <c r="K95" s="916"/>
      <c r="L95" s="916"/>
      <c r="M95" s="916"/>
      <c r="N95" s="916"/>
      <c r="O95" s="916"/>
      <c r="P95" s="916"/>
      <c r="Q95" s="916"/>
      <c r="R95" s="916"/>
      <c r="S95" s="916"/>
      <c r="T95" s="916"/>
      <c r="U95" s="916"/>
      <c r="V95" s="916"/>
    </row>
    <row r="96" spans="2:35" ht="23.25" x14ac:dyDescent="0.5">
      <c r="C96" s="916"/>
      <c r="D96" s="916"/>
      <c r="E96" s="916"/>
      <c r="F96" s="916"/>
      <c r="G96" s="916"/>
      <c r="H96" s="916"/>
      <c r="I96" s="916"/>
      <c r="J96" s="916"/>
      <c r="K96" s="916"/>
      <c r="L96" s="916"/>
      <c r="M96" s="916"/>
      <c r="N96" s="916"/>
      <c r="O96" s="916"/>
      <c r="P96" s="916"/>
      <c r="Q96" s="916"/>
      <c r="R96" s="916"/>
      <c r="S96" s="916"/>
      <c r="T96" s="916"/>
      <c r="U96" s="916"/>
      <c r="V96" s="916"/>
    </row>
    <row r="97" spans="3:22" ht="23.25" x14ac:dyDescent="0.5">
      <c r="C97" s="916"/>
      <c r="D97" s="916"/>
      <c r="E97" s="916"/>
      <c r="F97" s="916"/>
      <c r="G97" s="916"/>
      <c r="H97" s="916"/>
      <c r="I97" s="916"/>
      <c r="J97" s="916"/>
      <c r="K97" s="916"/>
      <c r="L97" s="916"/>
      <c r="M97" s="916"/>
      <c r="N97" s="916"/>
      <c r="O97" s="916"/>
      <c r="P97" s="916"/>
      <c r="Q97" s="916"/>
      <c r="R97" s="916"/>
      <c r="S97" s="916"/>
      <c r="T97" s="916"/>
      <c r="U97" s="916"/>
      <c r="V97" s="916"/>
    </row>
    <row r="98" spans="3:22" ht="23.25" x14ac:dyDescent="0.5">
      <c r="C98" s="916"/>
      <c r="D98" s="916"/>
      <c r="E98" s="916"/>
      <c r="F98" s="916"/>
      <c r="G98" s="916"/>
      <c r="H98" s="916"/>
      <c r="I98" s="916"/>
      <c r="J98" s="916"/>
      <c r="K98" s="916"/>
      <c r="L98" s="916"/>
      <c r="M98" s="916"/>
      <c r="N98" s="916"/>
      <c r="O98" s="916"/>
      <c r="P98" s="916"/>
      <c r="Q98" s="916"/>
      <c r="R98" s="916"/>
      <c r="S98" s="916"/>
      <c r="T98" s="916"/>
      <c r="U98" s="916"/>
      <c r="V98" s="916"/>
    </row>
    <row r="99" spans="3:22" ht="23.25" x14ac:dyDescent="0.5">
      <c r="C99" s="916"/>
      <c r="D99" s="916"/>
      <c r="E99" s="916"/>
      <c r="F99" s="916"/>
      <c r="G99" s="916"/>
      <c r="H99" s="916"/>
      <c r="I99" s="916"/>
      <c r="J99" s="916"/>
      <c r="K99" s="916"/>
      <c r="L99" s="916"/>
      <c r="M99" s="916"/>
      <c r="N99" s="916"/>
      <c r="O99" s="916"/>
      <c r="P99" s="916"/>
      <c r="Q99" s="916"/>
      <c r="R99" s="916"/>
      <c r="S99" s="916"/>
      <c r="T99" s="916"/>
      <c r="U99" s="916"/>
      <c r="V99" s="916"/>
    </row>
    <row r="100" spans="3:22" ht="23.25" x14ac:dyDescent="0.5">
      <c r="C100" s="916"/>
      <c r="D100" s="916"/>
      <c r="E100" s="916"/>
      <c r="F100" s="916"/>
      <c r="G100" s="916"/>
      <c r="H100" s="916"/>
      <c r="I100" s="916"/>
      <c r="J100" s="916"/>
      <c r="K100" s="916"/>
      <c r="L100" s="916"/>
      <c r="M100" s="916"/>
      <c r="N100" s="916"/>
      <c r="O100" s="916"/>
      <c r="P100" s="916"/>
      <c r="Q100" s="916"/>
      <c r="R100" s="916"/>
      <c r="S100" s="916"/>
      <c r="T100" s="916"/>
      <c r="U100" s="916"/>
      <c r="V100" s="916"/>
    </row>
    <row r="101" spans="3:22" ht="23.25" x14ac:dyDescent="0.5">
      <c r="C101" s="916"/>
      <c r="D101" s="916"/>
      <c r="E101" s="916"/>
      <c r="F101" s="916"/>
      <c r="G101" s="916"/>
      <c r="H101" s="916"/>
      <c r="I101" s="916"/>
      <c r="J101" s="916"/>
      <c r="K101" s="916"/>
      <c r="L101" s="916"/>
      <c r="M101" s="916"/>
      <c r="N101" s="916"/>
      <c r="O101" s="916"/>
      <c r="P101" s="916"/>
      <c r="Q101" s="916"/>
      <c r="R101" s="916"/>
      <c r="S101" s="916"/>
      <c r="T101" s="916"/>
      <c r="U101" s="916"/>
      <c r="V101" s="916"/>
    </row>
    <row r="102" spans="3:22" ht="23.25" x14ac:dyDescent="0.5">
      <c r="C102" s="916"/>
      <c r="D102" s="916"/>
      <c r="E102" s="916"/>
      <c r="F102" s="916"/>
      <c r="G102" s="916"/>
      <c r="H102" s="916"/>
      <c r="I102" s="916"/>
      <c r="J102" s="916"/>
      <c r="K102" s="916"/>
      <c r="L102" s="916"/>
      <c r="M102" s="916"/>
      <c r="N102" s="916"/>
      <c r="O102" s="916"/>
      <c r="P102" s="916"/>
      <c r="Q102" s="916"/>
      <c r="R102" s="916"/>
      <c r="S102" s="916"/>
      <c r="T102" s="916"/>
      <c r="U102" s="916"/>
      <c r="V102" s="916"/>
    </row>
    <row r="103" spans="3:22" ht="23.25" x14ac:dyDescent="0.5">
      <c r="C103" s="916"/>
      <c r="D103" s="916"/>
      <c r="E103" s="916"/>
      <c r="F103" s="916"/>
      <c r="G103" s="916"/>
      <c r="H103" s="916"/>
      <c r="I103" s="916"/>
      <c r="J103" s="916"/>
      <c r="K103" s="916"/>
      <c r="L103" s="916"/>
      <c r="M103" s="916"/>
      <c r="N103" s="916"/>
      <c r="O103" s="916"/>
      <c r="P103" s="916"/>
      <c r="Q103" s="916"/>
      <c r="R103" s="916"/>
      <c r="S103" s="916"/>
      <c r="T103" s="916"/>
      <c r="U103" s="916"/>
      <c r="V103" s="916"/>
    </row>
    <row r="104" spans="3:22" ht="23.25" x14ac:dyDescent="0.5">
      <c r="C104" s="916"/>
      <c r="D104" s="916"/>
      <c r="E104" s="916"/>
      <c r="F104" s="916"/>
      <c r="G104" s="916"/>
      <c r="H104" s="916"/>
      <c r="I104" s="916"/>
      <c r="J104" s="916"/>
      <c r="K104" s="916"/>
      <c r="L104" s="916"/>
      <c r="M104" s="916"/>
      <c r="N104" s="916"/>
      <c r="O104" s="916"/>
      <c r="P104" s="916"/>
      <c r="Q104" s="916"/>
      <c r="R104" s="916"/>
      <c r="S104" s="916"/>
      <c r="T104" s="916"/>
      <c r="U104" s="916"/>
      <c r="V104" s="916"/>
    </row>
    <row r="105" spans="3:22" ht="23.25" x14ac:dyDescent="0.5">
      <c r="C105" s="916"/>
      <c r="D105" s="916"/>
      <c r="E105" s="916"/>
      <c r="F105" s="916"/>
      <c r="G105" s="916"/>
      <c r="H105" s="916"/>
      <c r="I105" s="916"/>
      <c r="J105" s="916"/>
      <c r="K105" s="916"/>
      <c r="L105" s="916"/>
      <c r="M105" s="916"/>
      <c r="N105" s="916"/>
      <c r="O105" s="916"/>
      <c r="P105" s="916"/>
      <c r="Q105" s="916"/>
      <c r="R105" s="916"/>
      <c r="S105" s="916"/>
      <c r="T105" s="916"/>
      <c r="U105" s="916"/>
      <c r="V105" s="916"/>
    </row>
    <row r="106" spans="3:22" ht="23.25" x14ac:dyDescent="0.5">
      <c r="C106" s="916"/>
      <c r="D106" s="916"/>
      <c r="E106" s="916"/>
      <c r="F106" s="916"/>
      <c r="G106" s="916"/>
      <c r="H106" s="916"/>
      <c r="I106" s="916"/>
      <c r="J106" s="916"/>
      <c r="K106" s="916"/>
      <c r="L106" s="916"/>
      <c r="M106" s="916"/>
      <c r="N106" s="916"/>
      <c r="O106" s="916"/>
      <c r="P106" s="916"/>
      <c r="Q106" s="916"/>
      <c r="R106" s="916"/>
      <c r="S106" s="916"/>
      <c r="T106" s="916"/>
      <c r="U106" s="916"/>
      <c r="V106" s="916"/>
    </row>
    <row r="107" spans="3:22" ht="23.25" x14ac:dyDescent="0.5">
      <c r="C107" s="916"/>
      <c r="D107" s="916"/>
      <c r="E107" s="916"/>
      <c r="F107" s="916"/>
      <c r="G107" s="916"/>
      <c r="H107" s="916"/>
      <c r="I107" s="916"/>
      <c r="J107" s="916"/>
      <c r="K107" s="916"/>
      <c r="L107" s="916"/>
      <c r="M107" s="916"/>
      <c r="N107" s="916"/>
      <c r="O107" s="916"/>
      <c r="P107" s="916"/>
      <c r="Q107" s="916"/>
      <c r="R107" s="916"/>
      <c r="S107" s="916"/>
      <c r="T107" s="916"/>
      <c r="U107" s="916"/>
      <c r="V107" s="916"/>
    </row>
    <row r="108" spans="3:22" ht="23.25" x14ac:dyDescent="0.5">
      <c r="C108" s="916"/>
      <c r="D108" s="916"/>
      <c r="E108" s="916"/>
      <c r="F108" s="916"/>
      <c r="G108" s="916"/>
      <c r="H108" s="916"/>
      <c r="I108" s="916"/>
      <c r="J108" s="916"/>
      <c r="K108" s="916"/>
      <c r="L108" s="916"/>
      <c r="M108" s="916"/>
      <c r="N108" s="916"/>
      <c r="O108" s="916"/>
      <c r="P108" s="916"/>
      <c r="Q108" s="916"/>
      <c r="R108" s="916"/>
      <c r="S108" s="916"/>
      <c r="T108" s="916"/>
      <c r="U108" s="916"/>
      <c r="V108" s="916"/>
    </row>
    <row r="109" spans="3:22" ht="23.25" x14ac:dyDescent="0.5">
      <c r="C109" s="916"/>
      <c r="D109" s="916"/>
      <c r="E109" s="916"/>
      <c r="F109" s="916"/>
      <c r="G109" s="916"/>
      <c r="H109" s="916"/>
      <c r="I109" s="916"/>
      <c r="J109" s="916"/>
      <c r="K109" s="916"/>
      <c r="L109" s="916"/>
      <c r="M109" s="916"/>
      <c r="N109" s="916"/>
      <c r="O109" s="916"/>
      <c r="P109" s="916"/>
      <c r="Q109" s="916"/>
      <c r="R109" s="916"/>
      <c r="S109" s="916"/>
      <c r="T109" s="916"/>
      <c r="U109" s="916"/>
      <c r="V109" s="916"/>
    </row>
    <row r="110" spans="3:22" ht="23.25" x14ac:dyDescent="0.5">
      <c r="C110" s="916"/>
      <c r="D110" s="916"/>
      <c r="E110" s="916"/>
      <c r="F110" s="916"/>
      <c r="G110" s="916"/>
      <c r="H110" s="916"/>
      <c r="I110" s="916"/>
      <c r="J110" s="916"/>
      <c r="K110" s="916"/>
      <c r="L110" s="916"/>
      <c r="M110" s="916"/>
      <c r="N110" s="916"/>
      <c r="O110" s="916"/>
      <c r="P110" s="916"/>
      <c r="Q110" s="916"/>
      <c r="R110" s="916"/>
      <c r="S110" s="916"/>
      <c r="T110" s="916"/>
      <c r="U110" s="916"/>
      <c r="V110" s="916"/>
    </row>
    <row r="111" spans="3:22" ht="23.25" x14ac:dyDescent="0.5">
      <c r="C111" s="916"/>
      <c r="D111" s="916"/>
      <c r="E111" s="916"/>
      <c r="F111" s="916"/>
      <c r="G111" s="916"/>
      <c r="H111" s="916"/>
      <c r="I111" s="916"/>
      <c r="J111" s="916"/>
      <c r="K111" s="916"/>
      <c r="L111" s="916"/>
      <c r="M111" s="916"/>
      <c r="N111" s="916"/>
      <c r="O111" s="916"/>
      <c r="P111" s="916"/>
      <c r="Q111" s="916"/>
      <c r="R111" s="916"/>
      <c r="S111" s="916"/>
      <c r="T111" s="916"/>
      <c r="U111" s="916"/>
      <c r="V111" s="916"/>
    </row>
    <row r="112" spans="3:22" ht="23.25" x14ac:dyDescent="0.5">
      <c r="C112" s="916"/>
      <c r="D112" s="916"/>
      <c r="E112" s="916"/>
      <c r="F112" s="916"/>
      <c r="G112" s="916"/>
      <c r="H112" s="916"/>
      <c r="I112" s="916"/>
      <c r="J112" s="916"/>
      <c r="K112" s="916"/>
      <c r="L112" s="916"/>
      <c r="M112" s="916"/>
      <c r="N112" s="916"/>
      <c r="O112" s="916"/>
      <c r="P112" s="916"/>
      <c r="Q112" s="916"/>
      <c r="R112" s="916"/>
      <c r="S112" s="916"/>
      <c r="T112" s="916"/>
      <c r="U112" s="916"/>
      <c r="V112" s="916"/>
    </row>
    <row r="113" spans="3:22" ht="23.25" x14ac:dyDescent="0.5">
      <c r="C113" s="916"/>
      <c r="D113" s="916"/>
      <c r="E113" s="916"/>
      <c r="F113" s="916"/>
      <c r="G113" s="916"/>
      <c r="H113" s="916"/>
      <c r="I113" s="916"/>
      <c r="J113" s="916"/>
      <c r="K113" s="916"/>
      <c r="L113" s="916"/>
      <c r="M113" s="916"/>
      <c r="N113" s="916"/>
      <c r="O113" s="916"/>
      <c r="P113" s="916"/>
      <c r="Q113" s="916"/>
      <c r="R113" s="916"/>
      <c r="S113" s="916"/>
      <c r="T113" s="916"/>
      <c r="U113" s="916"/>
      <c r="V113" s="916"/>
    </row>
    <row r="114" spans="3:22" ht="23.25" x14ac:dyDescent="0.5">
      <c r="C114" s="916"/>
      <c r="D114" s="916"/>
      <c r="E114" s="916"/>
      <c r="F114" s="916"/>
      <c r="G114" s="916"/>
      <c r="H114" s="916"/>
      <c r="I114" s="916"/>
      <c r="J114" s="916"/>
      <c r="K114" s="916"/>
      <c r="L114" s="916"/>
      <c r="M114" s="916"/>
      <c r="N114" s="916"/>
      <c r="O114" s="916"/>
      <c r="P114" s="916"/>
      <c r="Q114" s="916"/>
      <c r="R114" s="916"/>
      <c r="S114" s="916"/>
      <c r="T114" s="916"/>
      <c r="U114" s="916"/>
      <c r="V114" s="916"/>
    </row>
    <row r="115" spans="3:22" ht="23.25" x14ac:dyDescent="0.5">
      <c r="C115" s="916"/>
      <c r="D115" s="916"/>
      <c r="E115" s="916"/>
      <c r="F115" s="916"/>
      <c r="G115" s="916"/>
      <c r="H115" s="916"/>
      <c r="I115" s="916"/>
      <c r="J115" s="916"/>
      <c r="K115" s="916"/>
      <c r="L115" s="916"/>
      <c r="M115" s="916"/>
      <c r="N115" s="916"/>
      <c r="O115" s="916"/>
      <c r="P115" s="916"/>
      <c r="Q115" s="916"/>
      <c r="R115" s="916"/>
      <c r="S115" s="916"/>
      <c r="T115" s="916"/>
      <c r="U115" s="916"/>
      <c r="V115" s="916"/>
    </row>
    <row r="116" spans="3:22" ht="23.25" x14ac:dyDescent="0.5">
      <c r="C116" s="916"/>
      <c r="D116" s="916"/>
      <c r="E116" s="916"/>
      <c r="F116" s="916"/>
      <c r="G116" s="916"/>
      <c r="H116" s="916"/>
      <c r="I116" s="916"/>
      <c r="J116" s="916"/>
      <c r="K116" s="916"/>
      <c r="L116" s="916"/>
      <c r="M116" s="916"/>
      <c r="N116" s="916"/>
      <c r="O116" s="916"/>
      <c r="P116" s="916"/>
      <c r="Q116" s="916"/>
      <c r="R116" s="916"/>
      <c r="S116" s="916"/>
      <c r="T116" s="916"/>
      <c r="U116" s="916"/>
      <c r="V116" s="916"/>
    </row>
    <row r="117" spans="3:22" ht="23.25" x14ac:dyDescent="0.5">
      <c r="C117" s="916"/>
      <c r="D117" s="916"/>
      <c r="E117" s="916"/>
      <c r="F117" s="916"/>
      <c r="G117" s="916"/>
      <c r="H117" s="916"/>
      <c r="I117" s="916"/>
      <c r="J117" s="916"/>
      <c r="K117" s="916"/>
      <c r="L117" s="916"/>
      <c r="M117" s="916"/>
      <c r="N117" s="916"/>
      <c r="O117" s="916"/>
      <c r="P117" s="916"/>
      <c r="Q117" s="916"/>
      <c r="R117" s="916"/>
      <c r="S117" s="916"/>
      <c r="T117" s="916"/>
      <c r="U117" s="916"/>
      <c r="V117" s="916"/>
    </row>
    <row r="118" spans="3:22" ht="23.25" x14ac:dyDescent="0.5">
      <c r="C118" s="916"/>
      <c r="D118" s="916"/>
      <c r="E118" s="916"/>
      <c r="F118" s="916"/>
      <c r="G118" s="916"/>
      <c r="H118" s="916"/>
      <c r="I118" s="916"/>
      <c r="J118" s="916"/>
      <c r="K118" s="916"/>
      <c r="L118" s="916"/>
      <c r="M118" s="916"/>
      <c r="N118" s="916"/>
      <c r="O118" s="916"/>
      <c r="P118" s="916"/>
      <c r="Q118" s="916"/>
      <c r="R118" s="916"/>
      <c r="S118" s="916"/>
      <c r="T118" s="916"/>
      <c r="U118" s="916"/>
      <c r="V118" s="916"/>
    </row>
    <row r="119" spans="3:22" ht="23.25" x14ac:dyDescent="0.5">
      <c r="C119" s="916"/>
      <c r="D119" s="916"/>
      <c r="E119" s="916"/>
      <c r="F119" s="916"/>
      <c r="G119" s="916"/>
      <c r="H119" s="916"/>
      <c r="I119" s="916"/>
      <c r="J119" s="916"/>
      <c r="K119" s="916"/>
      <c r="L119" s="916"/>
      <c r="M119" s="916"/>
      <c r="N119" s="916"/>
      <c r="O119" s="916"/>
      <c r="P119" s="916"/>
      <c r="Q119" s="916"/>
      <c r="R119" s="916"/>
      <c r="S119" s="916"/>
      <c r="T119" s="916"/>
      <c r="U119" s="916"/>
      <c r="V119" s="916"/>
    </row>
    <row r="120" spans="3:22" ht="23.25" x14ac:dyDescent="0.5">
      <c r="C120" s="916"/>
      <c r="D120" s="916"/>
      <c r="E120" s="916"/>
      <c r="F120" s="916"/>
      <c r="G120" s="916"/>
      <c r="H120" s="916"/>
      <c r="I120" s="916"/>
      <c r="J120" s="916"/>
      <c r="K120" s="916"/>
      <c r="L120" s="916"/>
      <c r="M120" s="916"/>
      <c r="N120" s="916"/>
      <c r="O120" s="916"/>
      <c r="P120" s="916"/>
      <c r="Q120" s="916"/>
      <c r="R120" s="916"/>
      <c r="S120" s="916"/>
      <c r="T120" s="916"/>
      <c r="U120" s="916"/>
      <c r="V120" s="916"/>
    </row>
    <row r="121" spans="3:22" ht="23.25" x14ac:dyDescent="0.5">
      <c r="C121" s="916"/>
      <c r="D121" s="916"/>
      <c r="E121" s="916"/>
      <c r="F121" s="916"/>
      <c r="G121" s="916"/>
      <c r="H121" s="916"/>
      <c r="I121" s="916"/>
      <c r="J121" s="916"/>
      <c r="K121" s="916"/>
      <c r="L121" s="916"/>
      <c r="M121" s="916"/>
      <c r="N121" s="916"/>
      <c r="O121" s="916"/>
      <c r="P121" s="916"/>
      <c r="Q121" s="916"/>
      <c r="R121" s="916"/>
      <c r="S121" s="916"/>
      <c r="T121" s="916"/>
      <c r="U121" s="916"/>
      <c r="V121" s="916"/>
    </row>
    <row r="122" spans="3:22" ht="23.25" x14ac:dyDescent="0.5">
      <c r="C122" s="916"/>
      <c r="D122" s="916"/>
      <c r="E122" s="916"/>
      <c r="F122" s="916"/>
      <c r="G122" s="916"/>
      <c r="H122" s="916"/>
      <c r="I122" s="916"/>
      <c r="J122" s="916"/>
      <c r="K122" s="916"/>
      <c r="L122" s="916"/>
      <c r="M122" s="916"/>
      <c r="N122" s="916"/>
      <c r="O122" s="916"/>
      <c r="P122" s="916"/>
      <c r="Q122" s="916"/>
      <c r="R122" s="916"/>
      <c r="S122" s="916"/>
      <c r="T122" s="916"/>
      <c r="U122" s="916"/>
      <c r="V122" s="916"/>
    </row>
    <row r="123" spans="3:22" ht="23.25" x14ac:dyDescent="0.5">
      <c r="C123" s="916"/>
      <c r="D123" s="916"/>
      <c r="E123" s="916"/>
      <c r="F123" s="916"/>
      <c r="G123" s="916"/>
      <c r="H123" s="916"/>
      <c r="I123" s="916"/>
      <c r="J123" s="916"/>
      <c r="K123" s="916"/>
      <c r="L123" s="916"/>
      <c r="M123" s="916"/>
      <c r="N123" s="916"/>
      <c r="O123" s="916"/>
      <c r="P123" s="916"/>
      <c r="Q123" s="916"/>
      <c r="R123" s="916"/>
      <c r="S123" s="916"/>
      <c r="T123" s="916"/>
      <c r="U123" s="916"/>
      <c r="V123" s="916"/>
    </row>
    <row r="124" spans="3:22" ht="23.25" x14ac:dyDescent="0.5">
      <c r="C124" s="916"/>
      <c r="D124" s="916"/>
      <c r="E124" s="916"/>
      <c r="F124" s="916"/>
      <c r="G124" s="916"/>
      <c r="H124" s="916"/>
      <c r="I124" s="916"/>
      <c r="J124" s="916"/>
      <c r="K124" s="916"/>
      <c r="L124" s="916"/>
      <c r="M124" s="916"/>
      <c r="N124" s="916"/>
      <c r="O124" s="916"/>
      <c r="P124" s="916"/>
      <c r="Q124" s="916"/>
      <c r="R124" s="916"/>
      <c r="S124" s="916"/>
      <c r="T124" s="916"/>
      <c r="U124" s="916"/>
      <c r="V124" s="916"/>
    </row>
    <row r="125" spans="3:22" ht="23.25" x14ac:dyDescent="0.5">
      <c r="C125" s="916"/>
      <c r="D125" s="916"/>
      <c r="E125" s="916"/>
      <c r="F125" s="916"/>
      <c r="G125" s="916"/>
      <c r="H125" s="916"/>
      <c r="I125" s="916"/>
      <c r="J125" s="916"/>
      <c r="K125" s="916"/>
      <c r="L125" s="916"/>
      <c r="M125" s="916"/>
      <c r="N125" s="916"/>
      <c r="O125" s="916"/>
      <c r="P125" s="916"/>
      <c r="Q125" s="916"/>
      <c r="R125" s="916"/>
      <c r="S125" s="916"/>
      <c r="T125" s="916"/>
      <c r="U125" s="916"/>
      <c r="V125" s="916"/>
    </row>
    <row r="126" spans="3:22" ht="23.25" x14ac:dyDescent="0.5">
      <c r="C126" s="916"/>
      <c r="D126" s="916"/>
      <c r="E126" s="916"/>
      <c r="F126" s="916"/>
      <c r="G126" s="916"/>
      <c r="H126" s="916"/>
      <c r="I126" s="916"/>
      <c r="J126" s="916"/>
      <c r="K126" s="916"/>
      <c r="L126" s="916"/>
      <c r="M126" s="916"/>
      <c r="N126" s="916"/>
      <c r="O126" s="916"/>
      <c r="P126" s="916"/>
      <c r="Q126" s="916"/>
      <c r="R126" s="916"/>
      <c r="S126" s="916"/>
      <c r="T126" s="916"/>
      <c r="U126" s="916"/>
      <c r="V126" s="916"/>
    </row>
    <row r="127" spans="3:22" ht="23.25" x14ac:dyDescent="0.5">
      <c r="C127" s="916"/>
      <c r="D127" s="916"/>
      <c r="E127" s="916"/>
      <c r="F127" s="916"/>
      <c r="G127" s="916"/>
      <c r="H127" s="916"/>
      <c r="I127" s="916"/>
      <c r="J127" s="916"/>
      <c r="K127" s="916"/>
      <c r="L127" s="916"/>
      <c r="M127" s="916"/>
      <c r="N127" s="916"/>
      <c r="O127" s="916"/>
      <c r="P127" s="916"/>
      <c r="Q127" s="916"/>
      <c r="R127" s="916"/>
      <c r="S127" s="916"/>
      <c r="T127" s="916"/>
      <c r="U127" s="916"/>
      <c r="V127" s="916"/>
    </row>
    <row r="128" spans="3:22" ht="23.25" x14ac:dyDescent="0.5">
      <c r="C128" s="916"/>
      <c r="D128" s="916"/>
      <c r="E128" s="916"/>
      <c r="F128" s="916"/>
      <c r="G128" s="916"/>
      <c r="H128" s="916"/>
      <c r="I128" s="916"/>
      <c r="J128" s="916"/>
      <c r="K128" s="916"/>
      <c r="L128" s="916"/>
      <c r="M128" s="916"/>
      <c r="N128" s="916"/>
      <c r="O128" s="916"/>
      <c r="P128" s="916"/>
      <c r="Q128" s="916"/>
      <c r="R128" s="916"/>
      <c r="S128" s="916"/>
      <c r="T128" s="916"/>
      <c r="U128" s="916"/>
      <c r="V128" s="916"/>
    </row>
    <row r="129" spans="3:22" ht="23.25" x14ac:dyDescent="0.5">
      <c r="C129" s="916"/>
      <c r="D129" s="916"/>
      <c r="E129" s="916"/>
      <c r="F129" s="916"/>
      <c r="G129" s="916"/>
      <c r="H129" s="916"/>
      <c r="I129" s="916"/>
      <c r="J129" s="916"/>
      <c r="K129" s="916"/>
      <c r="L129" s="916"/>
      <c r="M129" s="916"/>
      <c r="N129" s="916"/>
      <c r="O129" s="916"/>
      <c r="P129" s="916"/>
      <c r="Q129" s="916"/>
      <c r="R129" s="916"/>
      <c r="S129" s="916"/>
      <c r="T129" s="916"/>
      <c r="U129" s="916"/>
      <c r="V129" s="916"/>
    </row>
    <row r="130" spans="3:22" ht="23.25" x14ac:dyDescent="0.5">
      <c r="C130" s="916"/>
      <c r="D130" s="916"/>
      <c r="E130" s="916"/>
      <c r="F130" s="916"/>
      <c r="G130" s="916"/>
      <c r="H130" s="916"/>
      <c r="I130" s="916"/>
      <c r="J130" s="916"/>
      <c r="K130" s="916"/>
      <c r="L130" s="916"/>
      <c r="M130" s="916"/>
      <c r="N130" s="916"/>
      <c r="O130" s="916"/>
      <c r="P130" s="916"/>
      <c r="Q130" s="916"/>
      <c r="R130" s="916"/>
      <c r="S130" s="916"/>
      <c r="T130" s="916"/>
      <c r="U130" s="916"/>
      <c r="V130" s="916"/>
    </row>
    <row r="131" spans="3:22" ht="23.25" x14ac:dyDescent="0.5">
      <c r="C131" s="916"/>
      <c r="D131" s="916"/>
      <c r="E131" s="916"/>
      <c r="F131" s="916"/>
      <c r="G131" s="916"/>
      <c r="H131" s="916"/>
      <c r="I131" s="916"/>
      <c r="J131" s="916"/>
      <c r="K131" s="916"/>
      <c r="L131" s="916"/>
      <c r="M131" s="916"/>
      <c r="N131" s="916"/>
      <c r="O131" s="916"/>
      <c r="P131" s="916"/>
      <c r="Q131" s="916"/>
      <c r="R131" s="916"/>
      <c r="S131" s="916"/>
      <c r="T131" s="916"/>
      <c r="U131" s="916"/>
      <c r="V131" s="916"/>
    </row>
    <row r="132" spans="3:22" ht="23.25" x14ac:dyDescent="0.5">
      <c r="C132" s="916"/>
      <c r="D132" s="916"/>
      <c r="E132" s="916"/>
      <c r="F132" s="916"/>
      <c r="G132" s="916"/>
      <c r="H132" s="916"/>
      <c r="I132" s="916"/>
      <c r="J132" s="916"/>
      <c r="K132" s="916"/>
      <c r="L132" s="916"/>
      <c r="M132" s="916"/>
      <c r="N132" s="916"/>
      <c r="O132" s="916"/>
      <c r="P132" s="916"/>
      <c r="Q132" s="916"/>
      <c r="R132" s="916"/>
      <c r="S132" s="916"/>
      <c r="T132" s="916"/>
      <c r="U132" s="916"/>
      <c r="V132" s="916"/>
    </row>
    <row r="133" spans="3:22" ht="23.25" x14ac:dyDescent="0.5">
      <c r="C133" s="916"/>
      <c r="D133" s="916"/>
      <c r="E133" s="916"/>
      <c r="F133" s="916"/>
      <c r="G133" s="916"/>
      <c r="H133" s="916"/>
      <c r="I133" s="916"/>
      <c r="J133" s="916"/>
      <c r="K133" s="916"/>
      <c r="L133" s="916"/>
      <c r="M133" s="916"/>
      <c r="N133" s="916"/>
      <c r="O133" s="916"/>
      <c r="P133" s="916"/>
      <c r="Q133" s="916"/>
      <c r="R133" s="916"/>
      <c r="S133" s="916"/>
      <c r="T133" s="916"/>
      <c r="U133" s="916"/>
      <c r="V133" s="916"/>
    </row>
    <row r="134" spans="3:22" ht="23.25" x14ac:dyDescent="0.5">
      <c r="C134" s="916"/>
      <c r="D134" s="916"/>
      <c r="E134" s="916"/>
      <c r="F134" s="916"/>
      <c r="G134" s="916"/>
      <c r="H134" s="916"/>
      <c r="I134" s="916"/>
      <c r="J134" s="916"/>
      <c r="K134" s="916"/>
      <c r="L134" s="916"/>
      <c r="M134" s="916"/>
      <c r="N134" s="916"/>
      <c r="O134" s="916"/>
      <c r="P134" s="916"/>
      <c r="Q134" s="916"/>
      <c r="R134" s="916"/>
      <c r="S134" s="916"/>
      <c r="T134" s="916"/>
      <c r="U134" s="916"/>
      <c r="V134" s="916"/>
    </row>
    <row r="135" spans="3:22" ht="23.25" x14ac:dyDescent="0.5">
      <c r="C135" s="916"/>
      <c r="D135" s="916"/>
      <c r="E135" s="916"/>
      <c r="F135" s="916"/>
      <c r="G135" s="916"/>
      <c r="H135" s="916"/>
      <c r="I135" s="916"/>
      <c r="J135" s="916"/>
      <c r="K135" s="916"/>
      <c r="L135" s="916"/>
      <c r="M135" s="916"/>
      <c r="N135" s="916"/>
      <c r="O135" s="916"/>
      <c r="P135" s="916"/>
      <c r="Q135" s="916"/>
      <c r="R135" s="916"/>
      <c r="S135" s="916"/>
      <c r="T135" s="916"/>
      <c r="U135" s="916"/>
      <c r="V135" s="916"/>
    </row>
    <row r="136" spans="3:22" ht="23.25" x14ac:dyDescent="0.5">
      <c r="C136" s="916"/>
      <c r="D136" s="916"/>
      <c r="E136" s="916"/>
      <c r="F136" s="916"/>
      <c r="G136" s="916"/>
      <c r="H136" s="916"/>
      <c r="I136" s="916"/>
      <c r="J136" s="916"/>
      <c r="K136" s="916"/>
      <c r="L136" s="916"/>
      <c r="M136" s="916"/>
      <c r="N136" s="916"/>
      <c r="O136" s="916"/>
      <c r="P136" s="916"/>
      <c r="Q136" s="916"/>
      <c r="R136" s="916"/>
      <c r="S136" s="916"/>
      <c r="T136" s="916"/>
      <c r="U136" s="916"/>
      <c r="V136" s="916"/>
    </row>
    <row r="137" spans="3:22" ht="23.25" x14ac:dyDescent="0.5">
      <c r="C137" s="916"/>
      <c r="D137" s="916"/>
      <c r="E137" s="916"/>
      <c r="F137" s="916"/>
      <c r="G137" s="916"/>
      <c r="H137" s="916"/>
      <c r="I137" s="916"/>
      <c r="J137" s="916"/>
      <c r="K137" s="916"/>
      <c r="L137" s="916"/>
      <c r="M137" s="916"/>
      <c r="N137" s="916"/>
      <c r="O137" s="916"/>
      <c r="P137" s="916"/>
      <c r="Q137" s="916"/>
      <c r="R137" s="916"/>
      <c r="S137" s="916"/>
      <c r="T137" s="916"/>
      <c r="U137" s="916"/>
      <c r="V137" s="916"/>
    </row>
    <row r="138" spans="3:22" ht="23.25" x14ac:dyDescent="0.5">
      <c r="C138" s="916"/>
      <c r="D138" s="916"/>
      <c r="E138" s="916"/>
      <c r="F138" s="916"/>
      <c r="G138" s="916"/>
      <c r="H138" s="916"/>
      <c r="I138" s="916"/>
      <c r="J138" s="916"/>
      <c r="K138" s="916"/>
      <c r="L138" s="916"/>
      <c r="M138" s="916"/>
      <c r="N138" s="916"/>
      <c r="O138" s="916"/>
      <c r="P138" s="916"/>
      <c r="Q138" s="916"/>
      <c r="R138" s="916"/>
      <c r="S138" s="916"/>
      <c r="T138" s="916"/>
      <c r="U138" s="916"/>
      <c r="V138" s="916"/>
    </row>
    <row r="139" spans="3:22" ht="23.25" x14ac:dyDescent="0.5">
      <c r="C139" s="916"/>
      <c r="D139" s="916"/>
      <c r="E139" s="916"/>
      <c r="F139" s="916"/>
      <c r="G139" s="916"/>
      <c r="H139" s="916"/>
      <c r="I139" s="916"/>
      <c r="J139" s="916"/>
      <c r="K139" s="916"/>
      <c r="L139" s="916"/>
      <c r="M139" s="916"/>
      <c r="N139" s="916"/>
      <c r="O139" s="916"/>
      <c r="P139" s="916"/>
      <c r="Q139" s="916"/>
      <c r="R139" s="916"/>
      <c r="S139" s="916"/>
      <c r="T139" s="916"/>
      <c r="U139" s="916"/>
      <c r="V139" s="916"/>
    </row>
    <row r="140" spans="3:22" ht="23.25" x14ac:dyDescent="0.5">
      <c r="C140" s="916"/>
      <c r="D140" s="916"/>
      <c r="E140" s="916"/>
      <c r="F140" s="916"/>
      <c r="G140" s="916"/>
      <c r="H140" s="916"/>
      <c r="I140" s="916"/>
      <c r="J140" s="916"/>
      <c r="K140" s="916"/>
      <c r="L140" s="916"/>
      <c r="M140" s="916"/>
      <c r="N140" s="916"/>
      <c r="O140" s="916"/>
      <c r="P140" s="916"/>
      <c r="Q140" s="916"/>
      <c r="R140" s="916"/>
      <c r="S140" s="916"/>
      <c r="T140" s="916"/>
      <c r="U140" s="916"/>
      <c r="V140" s="916"/>
    </row>
    <row r="141" spans="3:22" ht="23.25" x14ac:dyDescent="0.5">
      <c r="C141" s="916"/>
      <c r="D141" s="916"/>
      <c r="E141" s="916"/>
      <c r="F141" s="916"/>
      <c r="G141" s="916"/>
      <c r="H141" s="916"/>
      <c r="I141" s="916"/>
      <c r="J141" s="916"/>
      <c r="K141" s="916"/>
      <c r="L141" s="916"/>
      <c r="M141" s="916"/>
      <c r="N141" s="916"/>
      <c r="O141" s="916"/>
      <c r="P141" s="916"/>
      <c r="Q141" s="916"/>
      <c r="R141" s="916"/>
      <c r="S141" s="916"/>
      <c r="T141" s="916"/>
      <c r="U141" s="916"/>
      <c r="V141" s="916"/>
    </row>
    <row r="142" spans="3:22" ht="23.25" x14ac:dyDescent="0.5">
      <c r="C142" s="916"/>
      <c r="D142" s="916"/>
      <c r="E142" s="916"/>
      <c r="F142" s="916"/>
      <c r="G142" s="916"/>
      <c r="H142" s="916"/>
      <c r="I142" s="916"/>
      <c r="J142" s="916"/>
      <c r="K142" s="916"/>
      <c r="L142" s="916"/>
      <c r="M142" s="916"/>
      <c r="N142" s="916"/>
      <c r="O142" s="916"/>
      <c r="P142" s="916"/>
      <c r="Q142" s="916"/>
      <c r="R142" s="916"/>
      <c r="S142" s="916"/>
      <c r="T142" s="916"/>
      <c r="U142" s="916"/>
      <c r="V142" s="916"/>
    </row>
    <row r="143" spans="3:22" ht="23.25" x14ac:dyDescent="0.5">
      <c r="C143" s="916"/>
      <c r="D143" s="916"/>
      <c r="E143" s="916"/>
      <c r="F143" s="916"/>
      <c r="G143" s="916"/>
      <c r="H143" s="916"/>
      <c r="I143" s="916"/>
      <c r="J143" s="916"/>
      <c r="K143" s="916"/>
      <c r="L143" s="916"/>
      <c r="M143" s="916"/>
      <c r="N143" s="916"/>
      <c r="O143" s="916"/>
      <c r="P143" s="916"/>
      <c r="Q143" s="916"/>
      <c r="R143" s="916"/>
      <c r="S143" s="916"/>
      <c r="T143" s="916"/>
      <c r="U143" s="916"/>
      <c r="V143" s="916"/>
    </row>
    <row r="144" spans="3:22" ht="23.25" x14ac:dyDescent="0.5">
      <c r="C144" s="916"/>
      <c r="D144" s="916"/>
      <c r="E144" s="916"/>
      <c r="F144" s="916"/>
      <c r="G144" s="916"/>
      <c r="H144" s="916"/>
      <c r="I144" s="916"/>
      <c r="J144" s="916"/>
      <c r="K144" s="916"/>
      <c r="L144" s="916"/>
      <c r="M144" s="916"/>
      <c r="N144" s="916"/>
      <c r="O144" s="916"/>
      <c r="P144" s="916"/>
      <c r="Q144" s="916"/>
      <c r="R144" s="916"/>
      <c r="S144" s="916"/>
      <c r="T144" s="916"/>
      <c r="U144" s="916"/>
      <c r="V144" s="916"/>
    </row>
    <row r="145" spans="3:22" ht="23.25" x14ac:dyDescent="0.5">
      <c r="C145" s="916"/>
      <c r="D145" s="916"/>
      <c r="E145" s="916"/>
      <c r="F145" s="916"/>
      <c r="G145" s="916"/>
      <c r="H145" s="916"/>
      <c r="I145" s="916"/>
      <c r="J145" s="916"/>
      <c r="K145" s="916"/>
      <c r="L145" s="916"/>
      <c r="M145" s="916"/>
      <c r="N145" s="916"/>
      <c r="O145" s="916"/>
      <c r="P145" s="916"/>
      <c r="Q145" s="916"/>
      <c r="R145" s="916"/>
      <c r="S145" s="916"/>
      <c r="T145" s="916"/>
      <c r="U145" s="916"/>
      <c r="V145" s="916"/>
    </row>
    <row r="146" spans="3:22" ht="23.25" x14ac:dyDescent="0.5">
      <c r="C146" s="916"/>
      <c r="D146" s="916"/>
      <c r="E146" s="916"/>
      <c r="F146" s="916"/>
      <c r="G146" s="916"/>
      <c r="H146" s="916"/>
      <c r="I146" s="916"/>
      <c r="J146" s="916"/>
      <c r="K146" s="916"/>
      <c r="L146" s="916"/>
      <c r="M146" s="916"/>
      <c r="N146" s="916"/>
      <c r="O146" s="916"/>
      <c r="P146" s="916"/>
      <c r="Q146" s="916"/>
      <c r="R146" s="916"/>
      <c r="S146" s="916"/>
      <c r="T146" s="916"/>
      <c r="U146" s="916"/>
      <c r="V146" s="916"/>
    </row>
    <row r="147" spans="3:22" ht="23.25" x14ac:dyDescent="0.5">
      <c r="C147" s="916"/>
      <c r="D147" s="916"/>
      <c r="E147" s="916"/>
      <c r="F147" s="916"/>
      <c r="G147" s="916"/>
      <c r="H147" s="916"/>
      <c r="I147" s="916"/>
      <c r="J147" s="916"/>
      <c r="K147" s="916"/>
      <c r="L147" s="916"/>
      <c r="M147" s="916"/>
      <c r="N147" s="916"/>
      <c r="O147" s="916"/>
      <c r="P147" s="916"/>
      <c r="Q147" s="916"/>
      <c r="R147" s="916"/>
      <c r="S147" s="916"/>
      <c r="T147" s="916"/>
      <c r="U147" s="916"/>
      <c r="V147" s="916"/>
    </row>
    <row r="148" spans="3:22" ht="23.25" x14ac:dyDescent="0.5">
      <c r="C148" s="916"/>
      <c r="D148" s="916"/>
      <c r="E148" s="916"/>
      <c r="F148" s="916"/>
      <c r="G148" s="916"/>
      <c r="H148" s="916"/>
      <c r="I148" s="916"/>
      <c r="J148" s="916"/>
      <c r="K148" s="916"/>
      <c r="L148" s="916"/>
      <c r="M148" s="916"/>
      <c r="N148" s="916"/>
      <c r="O148" s="916"/>
      <c r="P148" s="916"/>
      <c r="Q148" s="916"/>
      <c r="R148" s="916"/>
      <c r="S148" s="916"/>
      <c r="T148" s="916"/>
      <c r="U148" s="916"/>
      <c r="V148" s="916"/>
    </row>
    <row r="149" spans="3:22" ht="23.25" x14ac:dyDescent="0.5">
      <c r="C149" s="916"/>
      <c r="D149" s="916"/>
      <c r="E149" s="916"/>
      <c r="F149" s="916"/>
      <c r="G149" s="916"/>
      <c r="H149" s="916"/>
      <c r="I149" s="916"/>
      <c r="J149" s="916"/>
      <c r="K149" s="916"/>
      <c r="L149" s="916"/>
      <c r="M149" s="916"/>
      <c r="N149" s="916"/>
      <c r="O149" s="916"/>
      <c r="P149" s="916"/>
      <c r="Q149" s="916"/>
      <c r="R149" s="916"/>
      <c r="S149" s="916"/>
      <c r="T149" s="916"/>
      <c r="U149" s="916"/>
      <c r="V149" s="916"/>
    </row>
    <row r="150" spans="3:22" ht="23.25" x14ac:dyDescent="0.5">
      <c r="C150" s="916"/>
      <c r="D150" s="916"/>
      <c r="E150" s="916"/>
      <c r="F150" s="916"/>
      <c r="G150" s="916"/>
      <c r="H150" s="916"/>
      <c r="I150" s="916"/>
      <c r="J150" s="916"/>
      <c r="K150" s="916"/>
      <c r="L150" s="916"/>
      <c r="M150" s="916"/>
      <c r="N150" s="916"/>
      <c r="O150" s="916"/>
      <c r="P150" s="916"/>
      <c r="Q150" s="916"/>
      <c r="R150" s="916"/>
      <c r="S150" s="916"/>
      <c r="T150" s="916"/>
      <c r="U150" s="916"/>
      <c r="V150" s="916"/>
    </row>
    <row r="151" spans="3:22" ht="23.25" x14ac:dyDescent="0.5">
      <c r="C151" s="916"/>
      <c r="D151" s="916"/>
      <c r="E151" s="916"/>
      <c r="F151" s="916"/>
      <c r="G151" s="916"/>
      <c r="H151" s="916"/>
      <c r="I151" s="916"/>
      <c r="J151" s="916"/>
      <c r="K151" s="916"/>
      <c r="L151" s="916"/>
      <c r="M151" s="916"/>
      <c r="N151" s="916"/>
      <c r="O151" s="916"/>
      <c r="P151" s="916"/>
      <c r="Q151" s="916"/>
      <c r="R151" s="916"/>
      <c r="S151" s="916"/>
      <c r="T151" s="916"/>
      <c r="U151" s="916"/>
      <c r="V151" s="916"/>
    </row>
    <row r="152" spans="3:22" ht="23.25" x14ac:dyDescent="0.5">
      <c r="C152" s="916"/>
      <c r="D152" s="916"/>
      <c r="E152" s="916"/>
      <c r="F152" s="916"/>
      <c r="G152" s="916"/>
      <c r="H152" s="916"/>
      <c r="I152" s="916"/>
      <c r="J152" s="916"/>
      <c r="K152" s="916"/>
      <c r="L152" s="916"/>
      <c r="M152" s="916"/>
      <c r="N152" s="916"/>
      <c r="O152" s="916"/>
      <c r="P152" s="916"/>
      <c r="Q152" s="916"/>
      <c r="R152" s="916"/>
      <c r="S152" s="916"/>
      <c r="T152" s="916"/>
      <c r="U152" s="916"/>
      <c r="V152" s="916"/>
    </row>
    <row r="153" spans="3:22" ht="23.25" x14ac:dyDescent="0.5">
      <c r="C153" s="916"/>
      <c r="D153" s="916"/>
      <c r="E153" s="916"/>
      <c r="F153" s="916"/>
      <c r="G153" s="916"/>
      <c r="H153" s="916"/>
      <c r="I153" s="916"/>
      <c r="J153" s="916"/>
      <c r="K153" s="916"/>
      <c r="L153" s="916"/>
      <c r="M153" s="916"/>
      <c r="N153" s="916"/>
      <c r="O153" s="916"/>
      <c r="P153" s="916"/>
      <c r="Q153" s="916"/>
      <c r="R153" s="916"/>
      <c r="S153" s="916"/>
      <c r="T153" s="916"/>
      <c r="U153" s="916"/>
      <c r="V153" s="916"/>
    </row>
    <row r="154" spans="3:22" ht="23.25" x14ac:dyDescent="0.5">
      <c r="C154" s="916"/>
      <c r="D154" s="916"/>
      <c r="E154" s="916"/>
      <c r="F154" s="916"/>
      <c r="G154" s="916"/>
      <c r="H154" s="916"/>
      <c r="I154" s="916"/>
      <c r="J154" s="916"/>
      <c r="K154" s="916"/>
      <c r="L154" s="916"/>
      <c r="M154" s="916"/>
      <c r="N154" s="916"/>
      <c r="O154" s="916"/>
      <c r="P154" s="916"/>
      <c r="Q154" s="916"/>
      <c r="R154" s="916"/>
      <c r="S154" s="916"/>
      <c r="T154" s="916"/>
      <c r="U154" s="916"/>
      <c r="V154" s="916"/>
    </row>
    <row r="155" spans="3:22" ht="23.25" x14ac:dyDescent="0.5">
      <c r="C155" s="916"/>
      <c r="D155" s="916"/>
      <c r="E155" s="916"/>
      <c r="F155" s="916"/>
      <c r="G155" s="916"/>
      <c r="H155" s="916"/>
      <c r="I155" s="916"/>
      <c r="J155" s="916"/>
      <c r="K155" s="916"/>
      <c r="L155" s="916"/>
      <c r="M155" s="916"/>
      <c r="N155" s="916"/>
      <c r="O155" s="916"/>
      <c r="P155" s="916"/>
      <c r="Q155" s="916"/>
      <c r="R155" s="916"/>
      <c r="S155" s="916"/>
      <c r="T155" s="916"/>
      <c r="U155" s="916"/>
      <c r="V155" s="916"/>
    </row>
    <row r="156" spans="3:22" ht="23.25" x14ac:dyDescent="0.5">
      <c r="C156" s="916"/>
      <c r="D156" s="916"/>
      <c r="E156" s="916"/>
      <c r="F156" s="916"/>
      <c r="G156" s="916"/>
      <c r="H156" s="916"/>
      <c r="I156" s="916"/>
      <c r="J156" s="916"/>
      <c r="K156" s="916"/>
      <c r="L156" s="916"/>
      <c r="M156" s="916"/>
      <c r="N156" s="916"/>
      <c r="O156" s="916"/>
      <c r="P156" s="916"/>
      <c r="Q156" s="916"/>
      <c r="R156" s="916"/>
      <c r="S156" s="916"/>
      <c r="T156" s="916"/>
      <c r="U156" s="916"/>
      <c r="V156" s="916"/>
    </row>
    <row r="157" spans="3:22" ht="23.25" x14ac:dyDescent="0.5">
      <c r="C157" s="916"/>
      <c r="D157" s="916"/>
      <c r="E157" s="916"/>
      <c r="F157" s="916"/>
      <c r="G157" s="916"/>
      <c r="H157" s="916"/>
      <c r="I157" s="916"/>
      <c r="J157" s="916"/>
      <c r="K157" s="916"/>
      <c r="L157" s="916"/>
      <c r="M157" s="916"/>
      <c r="N157" s="916"/>
      <c r="O157" s="916"/>
      <c r="P157" s="916"/>
      <c r="Q157" s="916"/>
      <c r="R157" s="916"/>
      <c r="S157" s="916"/>
      <c r="T157" s="916"/>
      <c r="U157" s="916"/>
      <c r="V157" s="916"/>
    </row>
  </sheetData>
  <mergeCells count="24">
    <mergeCell ref="B85:I85"/>
    <mergeCell ref="J85:W85"/>
    <mergeCell ref="Q9:Q11"/>
    <mergeCell ref="R9:R11"/>
    <mergeCell ref="S9:S11"/>
    <mergeCell ref="T9:T11"/>
    <mergeCell ref="U9:U11"/>
    <mergeCell ref="W9:W11"/>
    <mergeCell ref="J9:J11"/>
    <mergeCell ref="K9:K11"/>
    <mergeCell ref="L9:L11"/>
    <mergeCell ref="N9:N11"/>
    <mergeCell ref="O9:O11"/>
    <mergeCell ref="P9:P11"/>
    <mergeCell ref="B3:W3"/>
    <mergeCell ref="B5:W5"/>
    <mergeCell ref="B9:B11"/>
    <mergeCell ref="C9:C11"/>
    <mergeCell ref="D9:D11"/>
    <mergeCell ref="E9:E11"/>
    <mergeCell ref="F9:F11"/>
    <mergeCell ref="G9:G11"/>
    <mergeCell ref="H9:H11"/>
    <mergeCell ref="I9:I11"/>
  </mergeCells>
  <printOptions horizontalCentered="1"/>
  <pageMargins left="0.19685039370078741" right="0.19685039370078741" top="0.59055118110236227" bottom="0.31496062992125984" header="0.51181102362204722" footer="0.39370078740157483"/>
  <pageSetup paperSize="9" scale="40" orientation="portrait" r:id="rId1"/>
  <headerFooter alignWithMargins="0">
    <oddFooter>&amp;C&amp;"Times New Roman,Regular"&amp;20- 8 -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J274"/>
  <sheetViews>
    <sheetView rightToLeft="1" view="pageBreakPreview" zoomScale="50" zoomScaleNormal="50" zoomScaleSheetLayoutView="50" workbookViewId="0">
      <selection activeCell="U16" sqref="U16"/>
    </sheetView>
  </sheetViews>
  <sheetFormatPr defaultRowHeight="21.75" x14ac:dyDescent="0.5"/>
  <cols>
    <col min="1" max="1" width="9.140625" style="35"/>
    <col min="2" max="2" width="67.5703125" style="31" customWidth="1"/>
    <col min="3" max="3" width="13.140625" style="35" hidden="1" customWidth="1"/>
    <col min="4" max="6" width="15.7109375" style="35" hidden="1" customWidth="1"/>
    <col min="7" max="7" width="14.85546875" style="35" hidden="1" customWidth="1"/>
    <col min="8" max="12" width="15.7109375" style="35" hidden="1" customWidth="1"/>
    <col min="13" max="13" width="1.140625" style="35" hidden="1" customWidth="1"/>
    <col min="14" max="14" width="14.85546875" style="168" hidden="1" customWidth="1"/>
    <col min="15" max="15" width="15.7109375" style="35" hidden="1" customWidth="1"/>
    <col min="16" max="22" width="15.7109375" style="35" customWidth="1"/>
    <col min="23" max="23" width="59.5703125" style="31" customWidth="1"/>
    <col min="24" max="25" width="15.85546875" style="35" bestFit="1" customWidth="1"/>
    <col min="26" max="26" width="9.140625" style="35"/>
    <col min="27" max="27" width="9.5703125" style="35" bestFit="1" customWidth="1"/>
    <col min="28" max="16384" width="9.140625" style="35"/>
  </cols>
  <sheetData>
    <row r="1" spans="2:36" s="45" customFormat="1" ht="19.5" customHeight="1" x14ac:dyDescent="0.65">
      <c r="C1" s="44"/>
      <c r="D1" s="44"/>
      <c r="E1" s="44"/>
      <c r="F1" s="44"/>
      <c r="G1" s="44"/>
      <c r="H1" s="44"/>
      <c r="I1" s="44"/>
      <c r="J1" s="44"/>
      <c r="K1" s="44"/>
      <c r="L1" s="44"/>
      <c r="M1" s="44"/>
      <c r="N1" s="167"/>
      <c r="O1" s="44"/>
      <c r="P1" s="44"/>
      <c r="Q1" s="44"/>
      <c r="R1" s="44"/>
      <c r="S1" s="44"/>
      <c r="T1" s="44"/>
      <c r="U1" s="44"/>
      <c r="V1" s="44"/>
      <c r="W1" s="44"/>
      <c r="X1" s="44"/>
      <c r="Y1" s="44"/>
      <c r="Z1" s="44"/>
      <c r="AA1" s="44"/>
      <c r="AB1" s="44"/>
      <c r="AC1" s="44"/>
      <c r="AD1" s="44"/>
      <c r="AE1" s="44"/>
      <c r="AF1" s="44"/>
      <c r="AG1" s="44"/>
      <c r="AH1" s="44"/>
      <c r="AI1" s="44"/>
      <c r="AJ1" s="44"/>
    </row>
    <row r="2" spans="2:36" s="45" customFormat="1" ht="19.5" customHeight="1" x14ac:dyDescent="0.65">
      <c r="B2" s="44"/>
      <c r="C2" s="44"/>
      <c r="D2" s="44"/>
      <c r="E2" s="44"/>
      <c r="F2" s="44"/>
      <c r="G2" s="44"/>
      <c r="H2" s="44"/>
      <c r="I2" s="44"/>
      <c r="J2" s="44"/>
      <c r="K2" s="44"/>
      <c r="L2" s="44"/>
      <c r="M2" s="44"/>
      <c r="N2" s="167"/>
      <c r="O2" s="44"/>
      <c r="P2" s="44"/>
      <c r="Q2" s="44"/>
      <c r="R2" s="44"/>
      <c r="S2" s="44"/>
      <c r="T2" s="44"/>
      <c r="U2" s="44"/>
      <c r="V2" s="44"/>
      <c r="W2" s="44"/>
      <c r="X2" s="44"/>
      <c r="Y2" s="44"/>
      <c r="Z2" s="44"/>
      <c r="AA2" s="44"/>
      <c r="AB2" s="44"/>
      <c r="AC2" s="44"/>
      <c r="AD2" s="44"/>
      <c r="AE2" s="44"/>
      <c r="AF2" s="44"/>
      <c r="AG2" s="44"/>
      <c r="AH2" s="44"/>
      <c r="AI2" s="44"/>
    </row>
    <row r="3" spans="2:36" s="912" customFormat="1" ht="36.75" x14ac:dyDescent="0.85">
      <c r="B3" s="1656" t="s">
        <v>390</v>
      </c>
      <c r="C3" s="1656"/>
      <c r="D3" s="1656"/>
      <c r="E3" s="1656"/>
      <c r="F3" s="1656"/>
      <c r="G3" s="1656"/>
      <c r="H3" s="1656"/>
      <c r="I3" s="1656"/>
      <c r="J3" s="1656"/>
      <c r="K3" s="1656"/>
      <c r="L3" s="1656"/>
      <c r="M3" s="1656"/>
      <c r="N3" s="1656"/>
      <c r="O3" s="1656"/>
      <c r="P3" s="1656"/>
      <c r="Q3" s="1656"/>
      <c r="R3" s="1656"/>
      <c r="S3" s="1656"/>
      <c r="T3" s="1656"/>
      <c r="U3" s="1656"/>
      <c r="V3" s="1656"/>
      <c r="W3" s="1656"/>
    </row>
    <row r="4" spans="2:36" s="912" customFormat="1" ht="12.75" customHeight="1" x14ac:dyDescent="0.85">
      <c r="N4" s="250"/>
    </row>
    <row r="5" spans="2:36" s="912" customFormat="1" ht="36.75" x14ac:dyDescent="0.85">
      <c r="B5" s="1656" t="s">
        <v>391</v>
      </c>
      <c r="C5" s="1656"/>
      <c r="D5" s="1656"/>
      <c r="E5" s="1656"/>
      <c r="F5" s="1656"/>
      <c r="G5" s="1656"/>
      <c r="H5" s="1657"/>
      <c r="I5" s="1657"/>
      <c r="J5" s="1657"/>
      <c r="K5" s="1657"/>
      <c r="L5" s="1657"/>
      <c r="M5" s="1657"/>
      <c r="N5" s="1657"/>
      <c r="O5" s="1657"/>
      <c r="P5" s="1657"/>
      <c r="Q5" s="1657"/>
      <c r="R5" s="1657"/>
      <c r="S5" s="1657"/>
      <c r="T5" s="1657"/>
      <c r="U5" s="1657"/>
      <c r="V5" s="1657"/>
      <c r="W5" s="1657"/>
    </row>
    <row r="6" spans="2:36" s="45" customFormat="1" ht="19.5" customHeight="1" x14ac:dyDescent="0.65">
      <c r="B6" s="44"/>
      <c r="C6" s="44"/>
      <c r="D6" s="44"/>
      <c r="E6" s="44"/>
      <c r="F6" s="44"/>
      <c r="G6" s="44"/>
      <c r="H6" s="44"/>
      <c r="I6" s="44"/>
      <c r="J6" s="44"/>
      <c r="K6" s="44"/>
      <c r="L6" s="44"/>
      <c r="M6" s="44"/>
      <c r="N6" s="167"/>
      <c r="O6" s="44"/>
      <c r="P6" s="44"/>
      <c r="Q6" s="44"/>
      <c r="R6" s="44"/>
      <c r="S6" s="44"/>
      <c r="T6" s="44"/>
      <c r="U6" s="44"/>
      <c r="V6" s="44"/>
      <c r="W6" s="44"/>
      <c r="X6" s="44"/>
      <c r="Y6" s="44"/>
      <c r="Z6" s="44"/>
      <c r="AA6" s="44"/>
      <c r="AB6" s="44"/>
      <c r="AC6" s="44"/>
      <c r="AD6" s="44"/>
      <c r="AE6" s="44"/>
      <c r="AF6" s="44"/>
      <c r="AG6" s="44"/>
      <c r="AH6" s="44"/>
      <c r="AI6" s="44"/>
    </row>
    <row r="7" spans="2:36" s="36" customFormat="1" ht="23.25" x14ac:dyDescent="0.5">
      <c r="B7" s="218" t="s">
        <v>58</v>
      </c>
      <c r="N7" s="265"/>
      <c r="W7" s="48" t="s">
        <v>52</v>
      </c>
    </row>
    <row r="8" spans="2:36" s="45" customFormat="1" ht="19.5" customHeight="1" thickBot="1" x14ac:dyDescent="0.7">
      <c r="B8" s="44"/>
      <c r="C8" s="44"/>
      <c r="D8" s="44"/>
      <c r="E8" s="44"/>
      <c r="F8" s="44"/>
      <c r="G8" s="44"/>
      <c r="H8" s="44"/>
      <c r="I8" s="44"/>
      <c r="J8" s="44"/>
      <c r="K8" s="44"/>
      <c r="L8" s="44"/>
      <c r="M8" s="44"/>
      <c r="N8" s="167"/>
      <c r="O8" s="44"/>
      <c r="P8" s="44"/>
      <c r="Q8" s="44"/>
      <c r="R8" s="44"/>
      <c r="S8" s="44"/>
      <c r="T8" s="44"/>
      <c r="U8" s="44"/>
      <c r="V8" s="44"/>
      <c r="W8" s="44"/>
      <c r="X8" s="44"/>
      <c r="Y8" s="44"/>
      <c r="Z8" s="44"/>
      <c r="AA8" s="44"/>
      <c r="AB8" s="44"/>
      <c r="AC8" s="44"/>
      <c r="AD8" s="44"/>
      <c r="AE8" s="44"/>
      <c r="AF8" s="44"/>
      <c r="AG8" s="44"/>
      <c r="AH8" s="44"/>
      <c r="AI8" s="44"/>
    </row>
    <row r="9" spans="2:36" s="913" customFormat="1" ht="24.95" customHeight="1" thickTop="1" x14ac:dyDescent="0.7">
      <c r="B9" s="1653" t="s">
        <v>212</v>
      </c>
      <c r="C9" s="1643">
        <v>2002</v>
      </c>
      <c r="D9" s="1643">
        <v>2003</v>
      </c>
      <c r="E9" s="1643">
        <v>2004</v>
      </c>
      <c r="F9" s="1643">
        <v>2005</v>
      </c>
      <c r="G9" s="1643">
        <v>2006</v>
      </c>
      <c r="H9" s="1643">
        <v>2007</v>
      </c>
      <c r="I9" s="1643">
        <v>2008</v>
      </c>
      <c r="J9" s="1643">
        <v>2009</v>
      </c>
      <c r="K9" s="1643">
        <v>2010</v>
      </c>
      <c r="L9" s="1643">
        <v>2011</v>
      </c>
      <c r="M9" s="198"/>
      <c r="N9" s="1661" t="s">
        <v>692</v>
      </c>
      <c r="O9" s="1643">
        <v>2012</v>
      </c>
      <c r="P9" s="1643">
        <v>2013</v>
      </c>
      <c r="Q9" s="1643">
        <v>2014</v>
      </c>
      <c r="R9" s="1643">
        <v>2015</v>
      </c>
      <c r="S9" s="1643">
        <v>2016</v>
      </c>
      <c r="T9" s="1643" t="s">
        <v>684</v>
      </c>
      <c r="U9" s="1643" t="s">
        <v>685</v>
      </c>
      <c r="V9" s="904" t="s">
        <v>705</v>
      </c>
      <c r="W9" s="1650" t="s">
        <v>211</v>
      </c>
    </row>
    <row r="10" spans="2:36" s="145" customFormat="1" ht="22.5" customHeight="1" x14ac:dyDescent="0.7">
      <c r="B10" s="1654"/>
      <c r="C10" s="1644"/>
      <c r="D10" s="1644"/>
      <c r="E10" s="1644"/>
      <c r="F10" s="1644"/>
      <c r="G10" s="1644"/>
      <c r="H10" s="1644"/>
      <c r="I10" s="1644"/>
      <c r="J10" s="1644"/>
      <c r="K10" s="1644"/>
      <c r="L10" s="1644"/>
      <c r="M10" s="199"/>
      <c r="N10" s="1662"/>
      <c r="O10" s="1644"/>
      <c r="P10" s="1644"/>
      <c r="Q10" s="1644"/>
      <c r="R10" s="1644"/>
      <c r="S10" s="1644"/>
      <c r="T10" s="1644"/>
      <c r="U10" s="1644"/>
      <c r="V10" s="907" t="s">
        <v>83</v>
      </c>
      <c r="W10" s="1651"/>
    </row>
    <row r="11" spans="2:36" s="201" customFormat="1" ht="17.25" customHeight="1" x14ac:dyDescent="0.7">
      <c r="B11" s="1654"/>
      <c r="C11" s="1644"/>
      <c r="D11" s="1644"/>
      <c r="E11" s="1644"/>
      <c r="F11" s="1644"/>
      <c r="G11" s="1644"/>
      <c r="H11" s="1644"/>
      <c r="I11" s="1644"/>
      <c r="J11" s="1644"/>
      <c r="K11" s="1644"/>
      <c r="L11" s="1660"/>
      <c r="M11" s="200"/>
      <c r="N11" s="1663"/>
      <c r="O11" s="1660"/>
      <c r="P11" s="1645"/>
      <c r="Q11" s="1645"/>
      <c r="R11" s="1645"/>
      <c r="S11" s="1645"/>
      <c r="T11" s="1645"/>
      <c r="U11" s="1645"/>
      <c r="V11" s="908" t="s">
        <v>27</v>
      </c>
      <c r="W11" s="1651"/>
    </row>
    <row r="12" spans="2:36" s="202" customFormat="1" ht="15" customHeight="1" x14ac:dyDescent="0.7">
      <c r="B12" s="244"/>
      <c r="C12" s="245"/>
      <c r="D12" s="245"/>
      <c r="E12" s="245"/>
      <c r="F12" s="245"/>
      <c r="G12" s="245"/>
      <c r="H12" s="245"/>
      <c r="I12" s="245"/>
      <c r="J12" s="245"/>
      <c r="K12" s="245"/>
      <c r="L12" s="246"/>
      <c r="M12" s="246"/>
      <c r="N12" s="247"/>
      <c r="O12" s="246"/>
      <c r="P12" s="246"/>
      <c r="Q12" s="246"/>
      <c r="R12" s="246"/>
      <c r="S12" s="246"/>
      <c r="T12" s="246"/>
      <c r="U12" s="235"/>
      <c r="V12" s="235"/>
      <c r="W12" s="607" t="s">
        <v>201</v>
      </c>
    </row>
    <row r="13" spans="2:36" s="220" customFormat="1" ht="24.95" customHeight="1" x14ac:dyDescent="0.2">
      <c r="B13" s="304" t="s">
        <v>456</v>
      </c>
      <c r="C13" s="411"/>
      <c r="D13" s="411"/>
      <c r="E13" s="411"/>
      <c r="F13" s="411"/>
      <c r="G13" s="411"/>
      <c r="H13" s="411"/>
      <c r="I13" s="411"/>
      <c r="J13" s="411"/>
      <c r="K13" s="411"/>
      <c r="L13" s="412"/>
      <c r="M13" s="412"/>
      <c r="N13" s="561"/>
      <c r="O13" s="412"/>
      <c r="P13" s="412"/>
      <c r="Q13" s="412"/>
      <c r="R13" s="412"/>
      <c r="S13" s="412"/>
      <c r="T13" s="412"/>
      <c r="U13" s="412"/>
      <c r="V13" s="412"/>
      <c r="W13" s="238" t="s">
        <v>28</v>
      </c>
    </row>
    <row r="14" spans="2:36" s="220" customFormat="1" ht="15" customHeight="1" x14ac:dyDescent="0.2">
      <c r="B14" s="303"/>
      <c r="C14" s="411"/>
      <c r="D14" s="411"/>
      <c r="E14" s="411"/>
      <c r="F14" s="411"/>
      <c r="G14" s="411"/>
      <c r="H14" s="411"/>
      <c r="I14" s="411"/>
      <c r="J14" s="411"/>
      <c r="K14" s="411"/>
      <c r="L14" s="411"/>
      <c r="M14" s="412"/>
      <c r="N14" s="561"/>
      <c r="O14" s="412"/>
      <c r="P14" s="412"/>
      <c r="Q14" s="412"/>
      <c r="R14" s="412"/>
      <c r="S14" s="412"/>
      <c r="T14" s="412"/>
      <c r="U14" s="412"/>
      <c r="V14" s="412"/>
      <c r="W14" s="404" t="s">
        <v>201</v>
      </c>
    </row>
    <row r="15" spans="2:36" s="220" customFormat="1" ht="25.5" customHeight="1" x14ac:dyDescent="0.2">
      <c r="B15" s="303" t="s">
        <v>40</v>
      </c>
      <c r="C15" s="221" t="e">
        <f t="shared" ref="C15:I15" si="0">+C16+C17</f>
        <v>#REF!</v>
      </c>
      <c r="D15" s="221" t="e">
        <f t="shared" si="0"/>
        <v>#REF!</v>
      </c>
      <c r="E15" s="221" t="e">
        <f t="shared" si="0"/>
        <v>#REF!</v>
      </c>
      <c r="F15" s="221" t="e">
        <f t="shared" si="0"/>
        <v>#REF!</v>
      </c>
      <c r="G15" s="226" t="e">
        <f t="shared" si="0"/>
        <v>#REF!</v>
      </c>
      <c r="H15" s="226" t="e">
        <f t="shared" si="0"/>
        <v>#REF!</v>
      </c>
      <c r="I15" s="226" t="e">
        <f t="shared" si="0"/>
        <v>#REF!</v>
      </c>
      <c r="J15" s="221" t="e">
        <f>+J16+J17</f>
        <v>#REF!</v>
      </c>
      <c r="K15" s="221" t="e">
        <f>+K16+K17</f>
        <v>#REF!</v>
      </c>
      <c r="L15" s="226" t="e">
        <f>+L16+L17</f>
        <v>#REF!</v>
      </c>
      <c r="M15" s="222"/>
      <c r="N15" s="562" t="e">
        <f t="shared" ref="N15:V15" si="1">+N16+N17</f>
        <v>#REF!</v>
      </c>
      <c r="O15" s="585" t="e">
        <f t="shared" si="1"/>
        <v>#REF!</v>
      </c>
      <c r="P15" s="585" t="e">
        <f t="shared" si="1"/>
        <v>#REF!</v>
      </c>
      <c r="Q15" s="585" t="e">
        <f t="shared" si="1"/>
        <v>#REF!</v>
      </c>
      <c r="R15" s="585" t="e">
        <f t="shared" si="1"/>
        <v>#REF!</v>
      </c>
      <c r="S15" s="585" t="e">
        <f t="shared" si="1"/>
        <v>#REF!</v>
      </c>
      <c r="T15" s="585" t="e">
        <f t="shared" si="1"/>
        <v>#REF!</v>
      </c>
      <c r="U15" s="585" t="e">
        <f t="shared" si="1"/>
        <v>#REF!</v>
      </c>
      <c r="V15" s="585" t="e">
        <f t="shared" si="1"/>
        <v>#REF!</v>
      </c>
      <c r="W15" s="404" t="s">
        <v>202</v>
      </c>
      <c r="X15" s="596"/>
      <c r="Y15" s="596"/>
      <c r="Z15" s="596"/>
      <c r="AA15" s="596"/>
      <c r="AB15" s="596"/>
      <c r="AC15" s="596"/>
      <c r="AD15" s="596"/>
      <c r="AE15" s="596"/>
      <c r="AF15" s="596"/>
      <c r="AG15" s="596"/>
    </row>
    <row r="16" spans="2:36" s="225" customFormat="1" ht="25.5" customHeight="1" x14ac:dyDescent="0.2">
      <c r="B16" s="405" t="s">
        <v>386</v>
      </c>
      <c r="C16" s="195" t="e">
        <f>+#REF!/#REF!*100</f>
        <v>#REF!</v>
      </c>
      <c r="D16" s="195" t="e">
        <f>+#REF!/#REF!*100</f>
        <v>#REF!</v>
      </c>
      <c r="E16" s="195" t="e">
        <f>+#REF!/#REF!*100</f>
        <v>#REF!</v>
      </c>
      <c r="F16" s="195" t="e">
        <f>+#REF!/#REF!*100</f>
        <v>#REF!</v>
      </c>
      <c r="G16" s="195" t="e">
        <f>+#REF!/#REF!*100</f>
        <v>#REF!</v>
      </c>
      <c r="H16" s="195" t="e">
        <f>+#REF!/#REF!*100</f>
        <v>#REF!</v>
      </c>
      <c r="I16" s="195" t="e">
        <f>+#REF!/#REF!*100</f>
        <v>#REF!</v>
      </c>
      <c r="J16" s="195" t="e">
        <f>+#REF!/#REF!*100</f>
        <v>#REF!</v>
      </c>
      <c r="K16" s="195" t="e">
        <f>+#REF!/#REF!*100</f>
        <v>#REF!</v>
      </c>
      <c r="L16" s="565" t="e">
        <f>+#REF!/#REF!*100</f>
        <v>#REF!</v>
      </c>
      <c r="M16" s="194"/>
      <c r="N16" s="566" t="e">
        <f>+#REF!/#REF!*100</f>
        <v>#REF!</v>
      </c>
      <c r="O16" s="536" t="e">
        <f>+#REF!/#REF!*100</f>
        <v>#REF!</v>
      </c>
      <c r="P16" s="536" t="e">
        <f>+#REF!/#REF!*100</f>
        <v>#REF!</v>
      </c>
      <c r="Q16" s="536" t="e">
        <f>+#REF!/#REF!*100</f>
        <v>#REF!</v>
      </c>
      <c r="R16" s="536" t="e">
        <f>+#REF!/#REF!*100</f>
        <v>#REF!</v>
      </c>
      <c r="S16" s="536" t="e">
        <f>+#REF!/#REF!*100</f>
        <v>#REF!</v>
      </c>
      <c r="T16" s="536" t="e">
        <f>+#REF!/#REF!*100</f>
        <v>#REF!</v>
      </c>
      <c r="U16" s="536" t="e">
        <f>+#REF!/#REF!*100</f>
        <v>#REF!</v>
      </c>
      <c r="V16" s="536" t="e">
        <f>+#REF!/#REF!*100</f>
        <v>#REF!</v>
      </c>
      <c r="W16" s="406" t="s">
        <v>387</v>
      </c>
      <c r="X16" s="596"/>
      <c r="Y16" s="596"/>
      <c r="Z16" s="596"/>
      <c r="AA16" s="596"/>
      <c r="AB16" s="596"/>
      <c r="AC16" s="596"/>
      <c r="AD16" s="596"/>
      <c r="AE16" s="596"/>
      <c r="AF16" s="596"/>
      <c r="AG16" s="596"/>
    </row>
    <row r="17" spans="2:33" s="225" customFormat="1" ht="25.5" customHeight="1" x14ac:dyDescent="0.2">
      <c r="B17" s="405" t="s">
        <v>636</v>
      </c>
      <c r="C17" s="195" t="e">
        <f>+#REF!/#REF!*100</f>
        <v>#REF!</v>
      </c>
      <c r="D17" s="195" t="e">
        <f>+#REF!/#REF!*100</f>
        <v>#REF!</v>
      </c>
      <c r="E17" s="195" t="e">
        <f>+#REF!/#REF!*100</f>
        <v>#REF!</v>
      </c>
      <c r="F17" s="565" t="e">
        <f>+#REF!/#REF!*100</f>
        <v>#REF!</v>
      </c>
      <c r="G17" s="565" t="e">
        <f>+#REF!/#REF!*100</f>
        <v>#REF!</v>
      </c>
      <c r="H17" s="565" t="e">
        <f>+#REF!/#REF!*100</f>
        <v>#REF!</v>
      </c>
      <c r="I17" s="565" t="e">
        <f>+#REF!/#REF!*100</f>
        <v>#REF!</v>
      </c>
      <c r="J17" s="195" t="e">
        <f>+#REF!/#REF!*100</f>
        <v>#REF!</v>
      </c>
      <c r="K17" s="195" t="e">
        <f>+#REF!/#REF!*100</f>
        <v>#REF!</v>
      </c>
      <c r="L17" s="565" t="e">
        <f>+#REF!/#REF!*100</f>
        <v>#REF!</v>
      </c>
      <c r="M17" s="568"/>
      <c r="N17" s="569" t="e">
        <f>+#REF!/#REF!*100</f>
        <v>#REF!</v>
      </c>
      <c r="O17" s="536" t="e">
        <f>+#REF!/#REF!*100</f>
        <v>#REF!</v>
      </c>
      <c r="P17" s="536" t="e">
        <f>+#REF!/#REF!*100</f>
        <v>#REF!</v>
      </c>
      <c r="Q17" s="536" t="e">
        <f>+#REF!/#REF!*100</f>
        <v>#REF!</v>
      </c>
      <c r="R17" s="536" t="e">
        <f>+#REF!/#REF!*100</f>
        <v>#REF!</v>
      </c>
      <c r="S17" s="536" t="e">
        <f>+#REF!/#REF!*100</f>
        <v>#REF!</v>
      </c>
      <c r="T17" s="536" t="e">
        <f>+#REF!/#REF!*100</f>
        <v>#REF!</v>
      </c>
      <c r="U17" s="536" t="e">
        <f>+#REF!/#REF!*100</f>
        <v>#REF!</v>
      </c>
      <c r="V17" s="536" t="e">
        <f>+#REF!/#REF!*100</f>
        <v>#REF!</v>
      </c>
      <c r="W17" s="406" t="s">
        <v>204</v>
      </c>
      <c r="X17" s="596"/>
      <c r="Y17" s="596"/>
      <c r="Z17" s="596"/>
      <c r="AA17" s="596"/>
      <c r="AB17" s="596"/>
      <c r="AC17" s="596"/>
      <c r="AD17" s="596"/>
      <c r="AE17" s="596"/>
      <c r="AF17" s="596"/>
      <c r="AG17" s="596"/>
    </row>
    <row r="18" spans="2:33" s="220" customFormat="1" ht="12" customHeight="1" x14ac:dyDescent="0.2">
      <c r="B18" s="303"/>
      <c r="C18" s="221"/>
      <c r="D18" s="221"/>
      <c r="E18" s="221"/>
      <c r="F18" s="221"/>
      <c r="G18" s="221"/>
      <c r="H18" s="221"/>
      <c r="I18" s="221"/>
      <c r="J18" s="221"/>
      <c r="K18" s="221"/>
      <c r="L18" s="226"/>
      <c r="M18" s="410"/>
      <c r="N18" s="570"/>
      <c r="O18" s="585"/>
      <c r="P18" s="585"/>
      <c r="Q18" s="585"/>
      <c r="R18" s="585"/>
      <c r="S18" s="585"/>
      <c r="T18" s="585"/>
      <c r="U18" s="585"/>
      <c r="V18" s="585"/>
      <c r="W18" s="404" t="s">
        <v>201</v>
      </c>
      <c r="X18" s="596"/>
      <c r="Y18" s="596"/>
      <c r="Z18" s="596"/>
      <c r="AA18" s="596"/>
      <c r="AB18" s="596"/>
      <c r="AC18" s="596"/>
      <c r="AD18" s="596"/>
      <c r="AE18" s="596"/>
      <c r="AF18" s="596"/>
      <c r="AG18" s="596"/>
    </row>
    <row r="19" spans="2:33" s="220" customFormat="1" ht="25.5" customHeight="1" x14ac:dyDescent="0.2">
      <c r="B19" s="303" t="s">
        <v>205</v>
      </c>
      <c r="C19" s="221" t="e">
        <f>+C20+C21+C22+C24</f>
        <v>#REF!</v>
      </c>
      <c r="D19" s="221" t="e">
        <f t="shared" ref="D19:J19" si="2">+D20+D21+D22+D23+D24</f>
        <v>#REF!</v>
      </c>
      <c r="E19" s="221" t="e">
        <f t="shared" si="2"/>
        <v>#REF!</v>
      </c>
      <c r="F19" s="221" t="e">
        <f t="shared" si="2"/>
        <v>#REF!</v>
      </c>
      <c r="G19" s="221" t="e">
        <f t="shared" si="2"/>
        <v>#REF!</v>
      </c>
      <c r="H19" s="221" t="e">
        <f t="shared" si="2"/>
        <v>#REF!</v>
      </c>
      <c r="I19" s="221" t="e">
        <f t="shared" si="2"/>
        <v>#REF!</v>
      </c>
      <c r="J19" s="221" t="e">
        <f t="shared" si="2"/>
        <v>#REF!</v>
      </c>
      <c r="K19" s="221" t="e">
        <f>+K20+K21+K22+K23+K24</f>
        <v>#REF!</v>
      </c>
      <c r="L19" s="221" t="e">
        <f>+L20+L21+L22+L23+L24</f>
        <v>#REF!</v>
      </c>
      <c r="M19" s="222"/>
      <c r="N19" s="562" t="e">
        <f t="shared" ref="N19:V19" si="3">+N20+N21+N22+N23+N24</f>
        <v>#REF!</v>
      </c>
      <c r="O19" s="585" t="e">
        <f t="shared" si="3"/>
        <v>#REF!</v>
      </c>
      <c r="P19" s="585" t="e">
        <f t="shared" si="3"/>
        <v>#REF!</v>
      </c>
      <c r="Q19" s="585" t="e">
        <f t="shared" si="3"/>
        <v>#REF!</v>
      </c>
      <c r="R19" s="585" t="e">
        <f t="shared" si="3"/>
        <v>#REF!</v>
      </c>
      <c r="S19" s="585" t="e">
        <f t="shared" si="3"/>
        <v>#REF!</v>
      </c>
      <c r="T19" s="585" t="e">
        <f t="shared" si="3"/>
        <v>#REF!</v>
      </c>
      <c r="U19" s="585" t="e">
        <f t="shared" si="3"/>
        <v>#REF!</v>
      </c>
      <c r="V19" s="585" t="e">
        <f t="shared" si="3"/>
        <v>#REF!</v>
      </c>
      <c r="W19" s="404" t="s">
        <v>203</v>
      </c>
      <c r="X19" s="596"/>
      <c r="Y19" s="596"/>
      <c r="Z19" s="596"/>
      <c r="AA19" s="596"/>
      <c r="AB19" s="596"/>
      <c r="AC19" s="596"/>
      <c r="AD19" s="596"/>
      <c r="AE19" s="596"/>
      <c r="AF19" s="596"/>
      <c r="AG19" s="596"/>
    </row>
    <row r="20" spans="2:33" s="225" customFormat="1" ht="25.5" customHeight="1" x14ac:dyDescent="0.2">
      <c r="B20" s="405" t="s">
        <v>593</v>
      </c>
      <c r="C20" s="195" t="e">
        <f>+#REF!/#REF!*100</f>
        <v>#REF!</v>
      </c>
      <c r="D20" s="195" t="e">
        <f>+#REF!/#REF!*100</f>
        <v>#REF!</v>
      </c>
      <c r="E20" s="195" t="e">
        <f>+#REF!/#REF!*100</f>
        <v>#REF!</v>
      </c>
      <c r="F20" s="195" t="e">
        <f>+#REF!/#REF!*100</f>
        <v>#REF!</v>
      </c>
      <c r="G20" s="195" t="e">
        <f>+#REF!/#REF!*100</f>
        <v>#REF!</v>
      </c>
      <c r="H20" s="195" t="e">
        <f>+#REF!/#REF!*100</f>
        <v>#REF!</v>
      </c>
      <c r="I20" s="195" t="e">
        <f>+#REF!/#REF!*100</f>
        <v>#REF!</v>
      </c>
      <c r="J20" s="195" t="e">
        <f>+#REF!/#REF!*100</f>
        <v>#REF!</v>
      </c>
      <c r="K20" s="195" t="e">
        <f>+#REF!/#REF!*100</f>
        <v>#REF!</v>
      </c>
      <c r="L20" s="565" t="e">
        <f>+#REF!/#REF!*100</f>
        <v>#REF!</v>
      </c>
      <c r="M20" s="568"/>
      <c r="N20" s="569" t="e">
        <f>+#REF!/#REF!*100</f>
        <v>#REF!</v>
      </c>
      <c r="O20" s="536" t="e">
        <f>+#REF!/#REF!*100</f>
        <v>#REF!</v>
      </c>
      <c r="P20" s="536" t="e">
        <f>+#REF!/#REF!*100</f>
        <v>#REF!</v>
      </c>
      <c r="Q20" s="536" t="e">
        <f>+#REF!/#REF!*100</f>
        <v>#REF!</v>
      </c>
      <c r="R20" s="536" t="e">
        <f>+#REF!/#REF!*100</f>
        <v>#REF!</v>
      </c>
      <c r="S20" s="536" t="e">
        <f>+#REF!/#REF!*100</f>
        <v>#REF!</v>
      </c>
      <c r="T20" s="536" t="e">
        <f>+#REF!/#REF!*100</f>
        <v>#REF!</v>
      </c>
      <c r="U20" s="536" t="e">
        <f>+#REF!/#REF!*100</f>
        <v>#REF!</v>
      </c>
      <c r="V20" s="536" t="e">
        <f>+#REF!/#REF!*100</f>
        <v>#REF!</v>
      </c>
      <c r="W20" s="406" t="s">
        <v>595</v>
      </c>
      <c r="X20" s="596"/>
      <c r="Y20" s="596"/>
      <c r="Z20" s="596"/>
      <c r="AA20" s="596"/>
      <c r="AB20" s="596"/>
      <c r="AC20" s="596"/>
      <c r="AD20" s="596"/>
      <c r="AE20" s="596"/>
      <c r="AF20" s="596"/>
      <c r="AG20" s="596"/>
    </row>
    <row r="21" spans="2:33" s="225" customFormat="1" ht="25.5" customHeight="1" x14ac:dyDescent="0.2">
      <c r="B21" s="405" t="s">
        <v>476</v>
      </c>
      <c r="C21" s="195" t="e">
        <f>+#REF!/#REF!*100</f>
        <v>#REF!</v>
      </c>
      <c r="D21" s="195" t="e">
        <f>+#REF!/#REF!*100</f>
        <v>#REF!</v>
      </c>
      <c r="E21" s="195" t="e">
        <f>+#REF!/#REF!*100</f>
        <v>#REF!</v>
      </c>
      <c r="F21" s="195" t="e">
        <f>+#REF!/#REF!*100</f>
        <v>#REF!</v>
      </c>
      <c r="G21" s="195" t="e">
        <f>+#REF!/#REF!*100</f>
        <v>#REF!</v>
      </c>
      <c r="H21" s="195" t="e">
        <f>+#REF!/#REF!*100</f>
        <v>#REF!</v>
      </c>
      <c r="I21" s="195" t="e">
        <f>+#REF!/#REF!*100</f>
        <v>#REF!</v>
      </c>
      <c r="J21" s="195" t="e">
        <f>+#REF!/#REF!*100</f>
        <v>#REF!</v>
      </c>
      <c r="K21" s="195" t="e">
        <f>+#REF!/#REF!*100</f>
        <v>#REF!</v>
      </c>
      <c r="L21" s="195" t="e">
        <f>+#REF!/#REF!*100</f>
        <v>#REF!</v>
      </c>
      <c r="M21" s="194"/>
      <c r="N21" s="566" t="e">
        <f>+#REF!/#REF!*100</f>
        <v>#REF!</v>
      </c>
      <c r="O21" s="536" t="e">
        <f>+#REF!/#REF!*100</f>
        <v>#REF!</v>
      </c>
      <c r="P21" s="536" t="e">
        <f>+#REF!/#REF!*100</f>
        <v>#REF!</v>
      </c>
      <c r="Q21" s="536" t="e">
        <f>+#REF!/#REF!*100</f>
        <v>#REF!</v>
      </c>
      <c r="R21" s="536" t="e">
        <f>+#REF!/#REF!*100</f>
        <v>#REF!</v>
      </c>
      <c r="S21" s="536" t="e">
        <f>+#REF!/#REF!*100</f>
        <v>#REF!</v>
      </c>
      <c r="T21" s="536" t="e">
        <f>+#REF!/#REF!*100</f>
        <v>#REF!</v>
      </c>
      <c r="U21" s="536" t="e">
        <f>+#REF!/#REF!*100</f>
        <v>#REF!</v>
      </c>
      <c r="V21" s="536" t="e">
        <f>+#REF!/#REF!*100</f>
        <v>#REF!</v>
      </c>
      <c r="W21" s="406" t="s">
        <v>492</v>
      </c>
      <c r="X21" s="596"/>
      <c r="Y21" s="596"/>
      <c r="Z21" s="596"/>
      <c r="AA21" s="596"/>
      <c r="AB21" s="596"/>
      <c r="AC21" s="596"/>
      <c r="AD21" s="596"/>
      <c r="AE21" s="596"/>
      <c r="AF21" s="596"/>
      <c r="AG21" s="596"/>
    </row>
    <row r="22" spans="2:33" s="225" customFormat="1" ht="25.5" customHeight="1" x14ac:dyDescent="0.2">
      <c r="B22" s="405" t="s">
        <v>596</v>
      </c>
      <c r="C22" s="195" t="e">
        <f>+#REF!/#REF!*100</f>
        <v>#REF!</v>
      </c>
      <c r="D22" s="195" t="e">
        <f>+#REF!/#REF!*100</f>
        <v>#REF!</v>
      </c>
      <c r="E22" s="195" t="e">
        <f>+#REF!/#REF!*100</f>
        <v>#REF!</v>
      </c>
      <c r="F22" s="195" t="e">
        <f>+#REF!/#REF!*100</f>
        <v>#REF!</v>
      </c>
      <c r="G22" s="565" t="e">
        <f>+#REF!/#REF!*100</f>
        <v>#REF!</v>
      </c>
      <c r="H22" s="195" t="e">
        <f>+#REF!/#REF!*100</f>
        <v>#REF!</v>
      </c>
      <c r="I22" s="195" t="e">
        <f>+#REF!/#REF!*100</f>
        <v>#REF!</v>
      </c>
      <c r="J22" s="195" t="e">
        <f>+#REF!/#REF!*100</f>
        <v>#REF!</v>
      </c>
      <c r="K22" s="565" t="e">
        <f>+#REF!/#REF!*100</f>
        <v>#REF!</v>
      </c>
      <c r="L22" s="195" t="e">
        <f>+#REF!/#REF!*100</f>
        <v>#REF!</v>
      </c>
      <c r="M22" s="194"/>
      <c r="N22" s="566" t="e">
        <f>+#REF!/#REF!*100</f>
        <v>#REF!</v>
      </c>
      <c r="O22" s="536" t="e">
        <f>+#REF!/#REF!*100</f>
        <v>#REF!</v>
      </c>
      <c r="P22" s="536" t="e">
        <f>+#REF!/#REF!*100</f>
        <v>#REF!</v>
      </c>
      <c r="Q22" s="536" t="e">
        <f>+#REF!/#REF!*100</f>
        <v>#REF!</v>
      </c>
      <c r="R22" s="536" t="e">
        <f>+#REF!/#REF!*100</f>
        <v>#REF!</v>
      </c>
      <c r="S22" s="536" t="e">
        <f>+#REF!/#REF!*100</f>
        <v>#REF!</v>
      </c>
      <c r="T22" s="536" t="e">
        <f>+#REF!/#REF!*100</f>
        <v>#REF!</v>
      </c>
      <c r="U22" s="536" t="e">
        <f>+#REF!/#REF!*100</f>
        <v>#REF!</v>
      </c>
      <c r="V22" s="536" t="e">
        <f>+#REF!/#REF!*100</f>
        <v>#REF!</v>
      </c>
      <c r="W22" s="406" t="s">
        <v>599</v>
      </c>
      <c r="X22" s="596"/>
      <c r="Y22" s="596"/>
      <c r="Z22" s="596"/>
      <c r="AA22" s="596"/>
      <c r="AB22" s="596"/>
      <c r="AC22" s="596"/>
      <c r="AD22" s="596"/>
      <c r="AE22" s="596"/>
      <c r="AF22" s="596"/>
      <c r="AG22" s="596"/>
    </row>
    <row r="23" spans="2:33" s="225" customFormat="1" ht="25.5" customHeight="1" x14ac:dyDescent="0.2">
      <c r="B23" s="405" t="s">
        <v>597</v>
      </c>
      <c r="C23" s="195" t="e">
        <f>#REF!/#REF!*100</f>
        <v>#REF!</v>
      </c>
      <c r="D23" s="195" t="e">
        <f>#REF!/#REF!*100</f>
        <v>#REF!</v>
      </c>
      <c r="E23" s="195" t="e">
        <f>#REF!/#REF!*100</f>
        <v>#REF!</v>
      </c>
      <c r="F23" s="565" t="e">
        <f>#REF!/#REF!*100</f>
        <v>#REF!</v>
      </c>
      <c r="G23" s="195" t="e">
        <f>#REF!/#REF!*100</f>
        <v>#REF!</v>
      </c>
      <c r="H23" s="195" t="e">
        <f>#REF!/#REF!*100</f>
        <v>#REF!</v>
      </c>
      <c r="I23" s="195" t="e">
        <f>#REF!/#REF!*100</f>
        <v>#REF!</v>
      </c>
      <c r="J23" s="565" t="e">
        <f>#REF!/#REF!*100</f>
        <v>#REF!</v>
      </c>
      <c r="K23" s="195" t="e">
        <f>#REF!/#REF!*100</f>
        <v>#REF!</v>
      </c>
      <c r="L23" s="565" t="e">
        <f>#REF!/#REF!*100</f>
        <v>#REF!</v>
      </c>
      <c r="M23" s="194"/>
      <c r="N23" s="569" t="e">
        <f>#REF!/#REF!*100</f>
        <v>#REF!</v>
      </c>
      <c r="O23" s="536" t="e">
        <f>#REF!/#REF!*100</f>
        <v>#REF!</v>
      </c>
      <c r="P23" s="536" t="e">
        <f>#REF!/#REF!*100</f>
        <v>#REF!</v>
      </c>
      <c r="Q23" s="536" t="e">
        <f>#REF!/#REF!*100</f>
        <v>#REF!</v>
      </c>
      <c r="R23" s="536" t="e">
        <f>#REF!/#REF!*100</f>
        <v>#REF!</v>
      </c>
      <c r="S23" s="536" t="e">
        <f>#REF!/#REF!*100</f>
        <v>#REF!</v>
      </c>
      <c r="T23" s="536" t="e">
        <f>#REF!/#REF!*100</f>
        <v>#REF!</v>
      </c>
      <c r="U23" s="536" t="e">
        <f>#REF!/#REF!*100</f>
        <v>#REF!</v>
      </c>
      <c r="V23" s="536" t="e">
        <f>#REF!/#REF!*100</f>
        <v>#REF!</v>
      </c>
      <c r="W23" s="406" t="s">
        <v>236</v>
      </c>
      <c r="X23" s="596"/>
      <c r="Y23" s="596"/>
      <c r="Z23" s="596"/>
      <c r="AA23" s="596"/>
      <c r="AB23" s="596"/>
      <c r="AC23" s="596"/>
      <c r="AD23" s="596"/>
      <c r="AE23" s="596"/>
      <c r="AF23" s="596"/>
      <c r="AG23" s="596"/>
    </row>
    <row r="24" spans="2:33" s="225" customFormat="1" ht="25.5" customHeight="1" x14ac:dyDescent="0.2">
      <c r="B24" s="405" t="s">
        <v>594</v>
      </c>
      <c r="C24" s="195" t="e">
        <f>+#REF!/#REF!*100</f>
        <v>#REF!</v>
      </c>
      <c r="D24" s="195" t="e">
        <f>+#REF!/#REF!*100</f>
        <v>#REF!</v>
      </c>
      <c r="E24" s="195" t="e">
        <f>+#REF!/#REF!*100</f>
        <v>#REF!</v>
      </c>
      <c r="F24" s="195" t="e">
        <f>+#REF!/#REF!*100</f>
        <v>#REF!</v>
      </c>
      <c r="G24" s="195" t="e">
        <f>+#REF!/#REF!*100</f>
        <v>#REF!</v>
      </c>
      <c r="H24" s="195" t="e">
        <f>+#REF!/#REF!*100</f>
        <v>#REF!</v>
      </c>
      <c r="I24" s="195" t="e">
        <f>+#REF!/#REF!*100</f>
        <v>#REF!</v>
      </c>
      <c r="J24" s="195" t="e">
        <f>+#REF!/#REF!*100</f>
        <v>#REF!</v>
      </c>
      <c r="K24" s="195" t="e">
        <f>+#REF!/#REF!*100</f>
        <v>#REF!</v>
      </c>
      <c r="L24" s="195" t="e">
        <f>+#REF!/#REF!*100</f>
        <v>#REF!</v>
      </c>
      <c r="M24" s="194"/>
      <c r="N24" s="566" t="e">
        <f>+#REF!/#REF!*100</f>
        <v>#REF!</v>
      </c>
      <c r="O24" s="597" t="e">
        <f>+#REF!/#REF!*100</f>
        <v>#REF!</v>
      </c>
      <c r="P24" s="597" t="e">
        <f>+#REF!/#REF!*100</f>
        <v>#REF!</v>
      </c>
      <c r="Q24" s="597" t="e">
        <f>+#REF!/#REF!*100</f>
        <v>#REF!</v>
      </c>
      <c r="R24" s="597" t="e">
        <f>+#REF!/#REF!*100</f>
        <v>#REF!</v>
      </c>
      <c r="S24" s="597" t="e">
        <f>+#REF!/#REF!*100</f>
        <v>#REF!</v>
      </c>
      <c r="T24" s="597" t="e">
        <f>+#REF!/#REF!*100</f>
        <v>#REF!</v>
      </c>
      <c r="U24" s="597" t="e">
        <f>+#REF!/#REF!*100</f>
        <v>#REF!</v>
      </c>
      <c r="V24" s="597" t="e">
        <f>+#REF!/#REF!*100</f>
        <v>#REF!</v>
      </c>
      <c r="W24" s="406" t="s">
        <v>490</v>
      </c>
      <c r="X24" s="596"/>
      <c r="Y24" s="596"/>
      <c r="Z24" s="596"/>
      <c r="AA24" s="596"/>
      <c r="AB24" s="596"/>
      <c r="AC24" s="596"/>
      <c r="AD24" s="596"/>
      <c r="AE24" s="596"/>
      <c r="AF24" s="596"/>
      <c r="AG24" s="596"/>
    </row>
    <row r="25" spans="2:33" s="220" customFormat="1" ht="15" customHeight="1" x14ac:dyDescent="0.2">
      <c r="B25" s="303"/>
      <c r="C25" s="221"/>
      <c r="D25" s="221"/>
      <c r="E25" s="221"/>
      <c r="F25" s="221"/>
      <c r="G25" s="221"/>
      <c r="H25" s="221"/>
      <c r="I25" s="221"/>
      <c r="J25" s="221"/>
      <c r="K25" s="221"/>
      <c r="L25" s="226"/>
      <c r="M25" s="222"/>
      <c r="N25" s="570"/>
      <c r="O25" s="585"/>
      <c r="P25" s="585"/>
      <c r="Q25" s="585"/>
      <c r="R25" s="585"/>
      <c r="S25" s="585"/>
      <c r="T25" s="585"/>
      <c r="U25" s="585"/>
      <c r="V25" s="585"/>
      <c r="W25" s="404" t="s">
        <v>201</v>
      </c>
      <c r="X25" s="596"/>
      <c r="Y25" s="596"/>
      <c r="Z25" s="596"/>
      <c r="AA25" s="596"/>
      <c r="AB25" s="596"/>
      <c r="AC25" s="596"/>
      <c r="AD25" s="596"/>
      <c r="AE25" s="596"/>
      <c r="AF25" s="596"/>
      <c r="AG25" s="596"/>
    </row>
    <row r="26" spans="2:33" s="220" customFormat="1" ht="25.5" customHeight="1" x14ac:dyDescent="0.2">
      <c r="B26" s="303" t="s">
        <v>452</v>
      </c>
      <c r="C26" s="221" t="e">
        <f t="shared" ref="C26:I26" si="4">+C19+C15</f>
        <v>#REF!</v>
      </c>
      <c r="D26" s="221" t="e">
        <f t="shared" si="4"/>
        <v>#REF!</v>
      </c>
      <c r="E26" s="221" t="e">
        <f t="shared" si="4"/>
        <v>#REF!</v>
      </c>
      <c r="F26" s="221" t="e">
        <f t="shared" si="4"/>
        <v>#REF!</v>
      </c>
      <c r="G26" s="221" t="e">
        <f t="shared" si="4"/>
        <v>#REF!</v>
      </c>
      <c r="H26" s="221" t="e">
        <f t="shared" si="4"/>
        <v>#REF!</v>
      </c>
      <c r="I26" s="221" t="e">
        <f t="shared" si="4"/>
        <v>#REF!</v>
      </c>
      <c r="J26" s="221" t="e">
        <f>+J19+J15</f>
        <v>#REF!</v>
      </c>
      <c r="K26" s="221" t="e">
        <f>+K19+K15</f>
        <v>#REF!</v>
      </c>
      <c r="L26" s="221" t="e">
        <f>+L19+L15</f>
        <v>#REF!</v>
      </c>
      <c r="M26" s="222"/>
      <c r="N26" s="562" t="e">
        <f t="shared" ref="N26:V26" si="5">+N19+N15</f>
        <v>#REF!</v>
      </c>
      <c r="O26" s="585" t="e">
        <f t="shared" si="5"/>
        <v>#REF!</v>
      </c>
      <c r="P26" s="585" t="e">
        <f t="shared" si="5"/>
        <v>#REF!</v>
      </c>
      <c r="Q26" s="585" t="e">
        <f t="shared" si="5"/>
        <v>#REF!</v>
      </c>
      <c r="R26" s="585" t="e">
        <f t="shared" si="5"/>
        <v>#REF!</v>
      </c>
      <c r="S26" s="585" t="e">
        <f t="shared" si="5"/>
        <v>#REF!</v>
      </c>
      <c r="T26" s="585" t="e">
        <f t="shared" si="5"/>
        <v>#REF!</v>
      </c>
      <c r="U26" s="585" t="e">
        <f t="shared" si="5"/>
        <v>#REF!</v>
      </c>
      <c r="V26" s="585" t="e">
        <f t="shared" si="5"/>
        <v>#REF!</v>
      </c>
      <c r="W26" s="404" t="s">
        <v>454</v>
      </c>
      <c r="X26" s="596"/>
      <c r="Y26" s="596"/>
      <c r="Z26" s="596"/>
      <c r="AA26" s="596"/>
      <c r="AB26" s="596"/>
      <c r="AC26" s="596"/>
      <c r="AD26" s="596"/>
      <c r="AE26" s="596"/>
      <c r="AF26" s="596"/>
      <c r="AG26" s="596"/>
    </row>
    <row r="27" spans="2:33" s="220" customFormat="1" ht="10.5" customHeight="1" x14ac:dyDescent="0.2">
      <c r="B27" s="303"/>
      <c r="C27" s="221"/>
      <c r="D27" s="221"/>
      <c r="E27" s="221"/>
      <c r="F27" s="221"/>
      <c r="G27" s="226"/>
      <c r="H27" s="221"/>
      <c r="I27" s="221"/>
      <c r="J27" s="221"/>
      <c r="K27" s="221"/>
      <c r="L27" s="226"/>
      <c r="M27" s="222"/>
      <c r="N27" s="570"/>
      <c r="O27" s="585"/>
      <c r="P27" s="585"/>
      <c r="Q27" s="585"/>
      <c r="R27" s="585"/>
      <c r="S27" s="585"/>
      <c r="T27" s="585"/>
      <c r="U27" s="585"/>
      <c r="V27" s="585"/>
      <c r="W27" s="404" t="s">
        <v>201</v>
      </c>
      <c r="X27" s="596"/>
      <c r="Y27" s="596"/>
      <c r="Z27" s="596"/>
      <c r="AA27" s="596"/>
      <c r="AB27" s="596"/>
      <c r="AC27" s="596"/>
      <c r="AD27" s="596"/>
      <c r="AE27" s="596"/>
      <c r="AF27" s="596"/>
      <c r="AG27" s="596"/>
    </row>
    <row r="28" spans="2:33" s="220" customFormat="1" ht="25.5" customHeight="1" x14ac:dyDescent="0.2">
      <c r="B28" s="303" t="s">
        <v>453</v>
      </c>
      <c r="C28" s="221" t="e">
        <f t="shared" ref="C28:J28" si="6">+C29+C30</f>
        <v>#REF!</v>
      </c>
      <c r="D28" s="221" t="e">
        <f t="shared" si="6"/>
        <v>#REF!</v>
      </c>
      <c r="E28" s="221" t="e">
        <f t="shared" si="6"/>
        <v>#REF!</v>
      </c>
      <c r="F28" s="221" t="e">
        <f t="shared" si="6"/>
        <v>#REF!</v>
      </c>
      <c r="G28" s="221" t="e">
        <f t="shared" si="6"/>
        <v>#REF!</v>
      </c>
      <c r="H28" s="221" t="e">
        <f t="shared" si="6"/>
        <v>#REF!</v>
      </c>
      <c r="I28" s="221" t="e">
        <f t="shared" si="6"/>
        <v>#REF!</v>
      </c>
      <c r="J28" s="221" t="e">
        <f t="shared" si="6"/>
        <v>#REF!</v>
      </c>
      <c r="K28" s="221" t="e">
        <f>+K29+K30</f>
        <v>#REF!</v>
      </c>
      <c r="L28" s="221" t="e">
        <f>+L29+L30</f>
        <v>#REF!</v>
      </c>
      <c r="M28" s="222"/>
      <c r="N28" s="562" t="e">
        <f t="shared" ref="N28:V28" si="7">+N29+N30</f>
        <v>#REF!</v>
      </c>
      <c r="O28" s="585" t="e">
        <f t="shared" si="7"/>
        <v>#REF!</v>
      </c>
      <c r="P28" s="585" t="e">
        <f t="shared" si="7"/>
        <v>#REF!</v>
      </c>
      <c r="Q28" s="585" t="e">
        <f t="shared" si="7"/>
        <v>#REF!</v>
      </c>
      <c r="R28" s="585" t="e">
        <f t="shared" si="7"/>
        <v>#REF!</v>
      </c>
      <c r="S28" s="585" t="e">
        <f t="shared" si="7"/>
        <v>#REF!</v>
      </c>
      <c r="T28" s="585" t="e">
        <f t="shared" si="7"/>
        <v>#REF!</v>
      </c>
      <c r="U28" s="585" t="e">
        <f t="shared" si="7"/>
        <v>#REF!</v>
      </c>
      <c r="V28" s="585" t="e">
        <f t="shared" si="7"/>
        <v>#REF!</v>
      </c>
      <c r="W28" s="404" t="s">
        <v>455</v>
      </c>
      <c r="X28" s="596"/>
      <c r="Y28" s="596"/>
      <c r="Z28" s="596"/>
      <c r="AA28" s="596"/>
      <c r="AB28" s="596"/>
      <c r="AC28" s="596"/>
      <c r="AD28" s="596"/>
      <c r="AE28" s="596"/>
      <c r="AF28" s="596"/>
      <c r="AG28" s="596"/>
    </row>
    <row r="29" spans="2:33" s="220" customFormat="1" ht="25.5" customHeight="1" x14ac:dyDescent="0.2">
      <c r="B29" s="405" t="s">
        <v>617</v>
      </c>
      <c r="C29" s="195" t="e">
        <f>+#REF!/#REF!*100</f>
        <v>#REF!</v>
      </c>
      <c r="D29" s="195" t="e">
        <f>+#REF!/#REF!*100</f>
        <v>#REF!</v>
      </c>
      <c r="E29" s="195" t="e">
        <f>+#REF!/#REF!*100</f>
        <v>#REF!</v>
      </c>
      <c r="F29" s="195" t="e">
        <f>+#REF!/#REF!*100</f>
        <v>#REF!</v>
      </c>
      <c r="G29" s="565" t="e">
        <f>+#REF!/#REF!*100</f>
        <v>#REF!</v>
      </c>
      <c r="H29" s="195" t="e">
        <f>+#REF!/#REF!*100</f>
        <v>#REF!</v>
      </c>
      <c r="I29" s="195" t="e">
        <f>+#REF!/#REF!*100</f>
        <v>#REF!</v>
      </c>
      <c r="J29" s="195" t="e">
        <f>+#REF!/#REF!*100</f>
        <v>#REF!</v>
      </c>
      <c r="K29" s="195" t="e">
        <f>+#REF!/#REF!*100</f>
        <v>#REF!</v>
      </c>
      <c r="L29" s="565" t="e">
        <f>+#REF!/#REF!*100</f>
        <v>#REF!</v>
      </c>
      <c r="M29" s="194"/>
      <c r="N29" s="569" t="e">
        <f>+#REF!/#REF!*100</f>
        <v>#REF!</v>
      </c>
      <c r="O29" s="536" t="e">
        <f>+#REF!/#REF!*100</f>
        <v>#REF!</v>
      </c>
      <c r="P29" s="536" t="e">
        <f>+#REF!/#REF!*100</f>
        <v>#REF!</v>
      </c>
      <c r="Q29" s="536" t="e">
        <f>+#REF!/#REF!*100</f>
        <v>#REF!</v>
      </c>
      <c r="R29" s="536" t="e">
        <f>+#REF!/#REF!*100</f>
        <v>#REF!</v>
      </c>
      <c r="S29" s="536" t="e">
        <f>+#REF!/#REF!*100</f>
        <v>#REF!</v>
      </c>
      <c r="T29" s="536" t="e">
        <f>+#REF!/#REF!*100</f>
        <v>#REF!</v>
      </c>
      <c r="U29" s="536" t="e">
        <f>+#REF!/#REF!*100</f>
        <v>#REF!</v>
      </c>
      <c r="V29" s="536" t="e">
        <f>+#REF!/#REF!*100</f>
        <v>#REF!</v>
      </c>
      <c r="W29" s="406" t="s">
        <v>618</v>
      </c>
      <c r="X29" s="596"/>
      <c r="Y29" s="596"/>
      <c r="Z29" s="596"/>
      <c r="AA29" s="596"/>
      <c r="AB29" s="596"/>
      <c r="AC29" s="596"/>
      <c r="AD29" s="596"/>
      <c r="AE29" s="596"/>
      <c r="AF29" s="596"/>
      <c r="AG29" s="596"/>
    </row>
    <row r="30" spans="2:33" s="225" customFormat="1" ht="25.5" customHeight="1" x14ac:dyDescent="0.2">
      <c r="B30" s="405" t="s">
        <v>225</v>
      </c>
      <c r="C30" s="195" t="e">
        <f>+#REF!/#REF!*100</f>
        <v>#REF!</v>
      </c>
      <c r="D30" s="195" t="e">
        <f>+#REF!/#REF!*100</f>
        <v>#REF!</v>
      </c>
      <c r="E30" s="195" t="e">
        <f>+#REF!/#REF!*100</f>
        <v>#REF!</v>
      </c>
      <c r="F30" s="195" t="e">
        <f>+#REF!/#REF!*100</f>
        <v>#REF!</v>
      </c>
      <c r="G30" s="195" t="e">
        <f>+#REF!/#REF!*100</f>
        <v>#REF!</v>
      </c>
      <c r="H30" s="195" t="e">
        <f>+#REF!/#REF!*100</f>
        <v>#REF!</v>
      </c>
      <c r="I30" s="195" t="e">
        <f>+#REF!/#REF!*100</f>
        <v>#REF!</v>
      </c>
      <c r="J30" s="195" t="e">
        <f>+#REF!/#REF!*100</f>
        <v>#REF!</v>
      </c>
      <c r="K30" s="195" t="e">
        <f>+#REF!/#REF!*100</f>
        <v>#REF!</v>
      </c>
      <c r="L30" s="565" t="e">
        <f>+#REF!/#REF!*100</f>
        <v>#REF!</v>
      </c>
      <c r="M30" s="194"/>
      <c r="N30" s="569" t="e">
        <f>+#REF!/#REF!*100</f>
        <v>#REF!</v>
      </c>
      <c r="O30" s="536" t="e">
        <f>+#REF!/#REF!*100</f>
        <v>#REF!</v>
      </c>
      <c r="P30" s="536" t="e">
        <f>+#REF!/#REF!*100</f>
        <v>#REF!</v>
      </c>
      <c r="Q30" s="536" t="e">
        <f>+#REF!/#REF!*100</f>
        <v>#REF!</v>
      </c>
      <c r="R30" s="536" t="e">
        <f>+#REF!/#REF!*100</f>
        <v>#REF!</v>
      </c>
      <c r="S30" s="536" t="e">
        <f>+#REF!/#REF!*100</f>
        <v>#REF!</v>
      </c>
      <c r="T30" s="536" t="e">
        <f>+#REF!/#REF!*100</f>
        <v>#REF!</v>
      </c>
      <c r="U30" s="536" t="e">
        <f>+#REF!/#REF!*100</f>
        <v>#REF!</v>
      </c>
      <c r="V30" s="536" t="e">
        <f>+#REF!/#REF!*100</f>
        <v>#REF!</v>
      </c>
      <c r="W30" s="406" t="s">
        <v>598</v>
      </c>
      <c r="X30" s="596"/>
      <c r="Y30" s="596"/>
      <c r="Z30" s="596"/>
      <c r="AA30" s="596"/>
      <c r="AB30" s="596"/>
      <c r="AC30" s="596"/>
      <c r="AD30" s="596"/>
      <c r="AE30" s="596"/>
      <c r="AF30" s="596"/>
      <c r="AG30" s="596"/>
    </row>
    <row r="31" spans="2:33" s="220" customFormat="1" ht="12" customHeight="1" x14ac:dyDescent="0.2">
      <c r="B31" s="303"/>
      <c r="C31" s="221"/>
      <c r="D31" s="221"/>
      <c r="E31" s="221"/>
      <c r="F31" s="221"/>
      <c r="G31" s="221"/>
      <c r="H31" s="221"/>
      <c r="I31" s="221"/>
      <c r="J31" s="221"/>
      <c r="K31" s="221"/>
      <c r="L31" s="226"/>
      <c r="M31" s="222"/>
      <c r="N31" s="570"/>
      <c r="O31" s="585"/>
      <c r="P31" s="585"/>
      <c r="Q31" s="585"/>
      <c r="R31" s="585"/>
      <c r="S31" s="585"/>
      <c r="T31" s="585"/>
      <c r="U31" s="585"/>
      <c r="V31" s="585"/>
      <c r="W31" s="404" t="s">
        <v>201</v>
      </c>
      <c r="X31" s="596"/>
      <c r="Y31" s="596"/>
      <c r="Z31" s="596"/>
      <c r="AA31" s="596"/>
      <c r="AB31" s="596"/>
      <c r="AC31" s="596"/>
      <c r="AD31" s="596"/>
      <c r="AE31" s="596"/>
      <c r="AF31" s="596"/>
      <c r="AG31" s="596"/>
    </row>
    <row r="32" spans="2:33" s="220" customFormat="1" ht="25.5" customHeight="1" x14ac:dyDescent="0.2">
      <c r="B32" s="303" t="s">
        <v>158</v>
      </c>
      <c r="C32" s="221" t="e">
        <f t="shared" ref="C32:J32" si="8">+C33+C34+C35+C36</f>
        <v>#REF!</v>
      </c>
      <c r="D32" s="221" t="e">
        <f t="shared" si="8"/>
        <v>#REF!</v>
      </c>
      <c r="E32" s="221" t="e">
        <f t="shared" si="8"/>
        <v>#REF!</v>
      </c>
      <c r="F32" s="226" t="e">
        <f t="shared" si="8"/>
        <v>#REF!</v>
      </c>
      <c r="G32" s="226" t="e">
        <f t="shared" si="8"/>
        <v>#REF!</v>
      </c>
      <c r="H32" s="226" t="e">
        <f t="shared" si="8"/>
        <v>#REF!</v>
      </c>
      <c r="I32" s="221" t="e">
        <f t="shared" si="8"/>
        <v>#REF!</v>
      </c>
      <c r="J32" s="221" t="e">
        <f t="shared" si="8"/>
        <v>#REF!</v>
      </c>
      <c r="K32" s="221" t="e">
        <f>+K33+K34+K35+K36</f>
        <v>#REF!</v>
      </c>
      <c r="L32" s="226" t="e">
        <f>+L33+L34+L35+L36</f>
        <v>#REF!</v>
      </c>
      <c r="M32" s="222"/>
      <c r="N32" s="570" t="e">
        <f t="shared" ref="N32:V32" si="9">+N33+N34+N35+N36</f>
        <v>#REF!</v>
      </c>
      <c r="O32" s="585" t="e">
        <f t="shared" si="9"/>
        <v>#REF!</v>
      </c>
      <c r="P32" s="585" t="e">
        <f t="shared" si="9"/>
        <v>#REF!</v>
      </c>
      <c r="Q32" s="585" t="e">
        <f t="shared" si="9"/>
        <v>#REF!</v>
      </c>
      <c r="R32" s="585" t="e">
        <f t="shared" si="9"/>
        <v>#REF!</v>
      </c>
      <c r="S32" s="585" t="e">
        <f t="shared" si="9"/>
        <v>#REF!</v>
      </c>
      <c r="T32" s="585" t="e">
        <f t="shared" si="9"/>
        <v>#REF!</v>
      </c>
      <c r="U32" s="585" t="e">
        <f t="shared" si="9"/>
        <v>#REF!</v>
      </c>
      <c r="V32" s="585" t="e">
        <f t="shared" si="9"/>
        <v>#REF!</v>
      </c>
      <c r="W32" s="404" t="s">
        <v>51</v>
      </c>
      <c r="X32" s="596"/>
      <c r="Y32" s="596"/>
      <c r="Z32" s="596"/>
      <c r="AA32" s="596"/>
      <c r="AB32" s="596"/>
      <c r="AC32" s="596"/>
      <c r="AD32" s="596"/>
      <c r="AE32" s="596"/>
      <c r="AF32" s="596"/>
      <c r="AG32" s="596"/>
    </row>
    <row r="33" spans="2:33" s="220" customFormat="1" ht="25.5" customHeight="1" x14ac:dyDescent="0.2">
      <c r="B33" s="405" t="s">
        <v>433</v>
      </c>
      <c r="C33" s="195" t="e">
        <f>+#REF!/#REF!*100</f>
        <v>#REF!</v>
      </c>
      <c r="D33" s="195" t="e">
        <f>+#REF!/#REF!*100</f>
        <v>#REF!</v>
      </c>
      <c r="E33" s="195" t="e">
        <f>+#REF!/#REF!*100</f>
        <v>#REF!</v>
      </c>
      <c r="F33" s="195" t="e">
        <f>+#REF!/#REF!*100</f>
        <v>#REF!</v>
      </c>
      <c r="G33" s="195" t="e">
        <f>+#REF!/#REF!*100</f>
        <v>#REF!</v>
      </c>
      <c r="H33" s="195" t="e">
        <f>+#REF!/#REF!*100</f>
        <v>#REF!</v>
      </c>
      <c r="I33" s="565" t="e">
        <f>+#REF!/#REF!*100</f>
        <v>#REF!</v>
      </c>
      <c r="J33" s="565" t="e">
        <f>+#REF!/#REF!*100</f>
        <v>#REF!</v>
      </c>
      <c r="K33" s="565" t="e">
        <f>+#REF!/#REF!*100</f>
        <v>#REF!</v>
      </c>
      <c r="L33" s="565" t="e">
        <f>+#REF!/#REF!*100</f>
        <v>#REF!</v>
      </c>
      <c r="M33" s="194"/>
      <c r="N33" s="566" t="e">
        <f>+#REF!/#REF!*100</f>
        <v>#REF!</v>
      </c>
      <c r="O33" s="536" t="e">
        <f>+#REF!/#REF!*100</f>
        <v>#REF!</v>
      </c>
      <c r="P33" s="536" t="e">
        <f>+#REF!/#REF!*100</f>
        <v>#REF!</v>
      </c>
      <c r="Q33" s="536" t="e">
        <f>+#REF!/#REF!*100</f>
        <v>#REF!</v>
      </c>
      <c r="R33" s="536" t="e">
        <f>+#REF!/#REF!*100</f>
        <v>#REF!</v>
      </c>
      <c r="S33" s="536" t="e">
        <f>+#REF!/#REF!*100</f>
        <v>#REF!</v>
      </c>
      <c r="T33" s="536" t="e">
        <f>+#REF!/#REF!*100</f>
        <v>#REF!</v>
      </c>
      <c r="U33" s="536" t="e">
        <f>+#REF!/#REF!*100</f>
        <v>#REF!</v>
      </c>
      <c r="V33" s="536" t="e">
        <f>+#REF!/#REF!*100</f>
        <v>#REF!</v>
      </c>
      <c r="W33" s="406" t="s">
        <v>600</v>
      </c>
      <c r="X33" s="596"/>
      <c r="Y33" s="596"/>
      <c r="Z33" s="596"/>
      <c r="AA33" s="596"/>
      <c r="AB33" s="596"/>
      <c r="AC33" s="596"/>
      <c r="AD33" s="596"/>
      <c r="AE33" s="596"/>
      <c r="AF33" s="596"/>
      <c r="AG33" s="596"/>
    </row>
    <row r="34" spans="2:33" s="220" customFormat="1" ht="25.5" customHeight="1" x14ac:dyDescent="0.2">
      <c r="B34" s="405" t="s">
        <v>434</v>
      </c>
      <c r="C34" s="195" t="e">
        <f>#REF!/#REF!*100</f>
        <v>#REF!</v>
      </c>
      <c r="D34" s="195" t="e">
        <f>#REF!/#REF!*100</f>
        <v>#REF!</v>
      </c>
      <c r="E34" s="195" t="e">
        <f>#REF!/#REF!*100</f>
        <v>#REF!</v>
      </c>
      <c r="F34" s="195" t="e">
        <f>#REF!/#REF!*100</f>
        <v>#REF!</v>
      </c>
      <c r="G34" s="195" t="e">
        <f>#REF!/#REF!*100</f>
        <v>#REF!</v>
      </c>
      <c r="H34" s="195" t="e">
        <f>#REF!/#REF!*100</f>
        <v>#REF!</v>
      </c>
      <c r="I34" s="565" t="e">
        <f>#REF!/#REF!*100</f>
        <v>#REF!</v>
      </c>
      <c r="J34" s="565" t="e">
        <f>#REF!/#REF!*100</f>
        <v>#REF!</v>
      </c>
      <c r="K34" s="565" t="e">
        <f>#REF!/#REF!*100</f>
        <v>#REF!</v>
      </c>
      <c r="L34" s="195" t="e">
        <f>#REF!/#REF!*100</f>
        <v>#REF!</v>
      </c>
      <c r="M34" s="194"/>
      <c r="N34" s="566" t="e">
        <f>#REF!/#REF!*100</f>
        <v>#REF!</v>
      </c>
      <c r="O34" s="536" t="e">
        <f>#REF!/#REF!*100</f>
        <v>#REF!</v>
      </c>
      <c r="P34" s="536" t="e">
        <f>#REF!/#REF!*100</f>
        <v>#REF!</v>
      </c>
      <c r="Q34" s="536" t="e">
        <f>#REF!/#REF!*100</f>
        <v>#REF!</v>
      </c>
      <c r="R34" s="536" t="e">
        <f>#REF!/#REF!*100</f>
        <v>#REF!</v>
      </c>
      <c r="S34" s="536" t="e">
        <f>#REF!/#REF!*100</f>
        <v>#REF!</v>
      </c>
      <c r="T34" s="536" t="e">
        <f>#REF!/#REF!*100</f>
        <v>#REF!</v>
      </c>
      <c r="U34" s="536" t="e">
        <f>#REF!/#REF!*100</f>
        <v>#REF!</v>
      </c>
      <c r="V34" s="536" t="e">
        <f>#REF!/#REF!*100</f>
        <v>#REF!</v>
      </c>
      <c r="W34" s="406" t="s">
        <v>601</v>
      </c>
      <c r="X34" s="596"/>
      <c r="Y34" s="596"/>
      <c r="Z34" s="596"/>
      <c r="AA34" s="596"/>
      <c r="AB34" s="596"/>
      <c r="AC34" s="596"/>
      <c r="AD34" s="596"/>
      <c r="AE34" s="596"/>
      <c r="AF34" s="596"/>
      <c r="AG34" s="596"/>
    </row>
    <row r="35" spans="2:33" s="220" customFormat="1" ht="25.5" customHeight="1" x14ac:dyDescent="0.2">
      <c r="B35" s="405" t="s">
        <v>152</v>
      </c>
      <c r="C35" s="535" t="e">
        <f>+#REF!/#REF!*100</f>
        <v>#REF!</v>
      </c>
      <c r="D35" s="535" t="e">
        <f>+#REF!/#REF!*100</f>
        <v>#REF!</v>
      </c>
      <c r="E35" s="535" t="e">
        <f>+#REF!/#REF!*100</f>
        <v>#REF!</v>
      </c>
      <c r="F35" s="535" t="e">
        <f>+#REF!/#REF!*100</f>
        <v>#REF!</v>
      </c>
      <c r="G35" s="535" t="e">
        <f>+#REF!/#REF!*100</f>
        <v>#REF!</v>
      </c>
      <c r="H35" s="535" t="e">
        <f>+#REF!/#REF!*100</f>
        <v>#REF!</v>
      </c>
      <c r="I35" s="535" t="e">
        <f>+#REF!/#REF!*100</f>
        <v>#REF!</v>
      </c>
      <c r="J35" s="535" t="e">
        <f>+#REF!/#REF!*100</f>
        <v>#REF!</v>
      </c>
      <c r="K35" s="535" t="e">
        <f>+#REF!/#REF!*100</f>
        <v>#REF!</v>
      </c>
      <c r="L35" s="535" t="e">
        <f>+#REF!/#REF!*100</f>
        <v>#REF!</v>
      </c>
      <c r="M35" s="536"/>
      <c r="N35" s="537" t="e">
        <f>+#REF!/#REF!*100</f>
        <v>#REF!</v>
      </c>
      <c r="O35" s="536" t="e">
        <f>+#REF!/#REF!*100</f>
        <v>#REF!</v>
      </c>
      <c r="P35" s="536" t="e">
        <f>+#REF!/#REF!*100</f>
        <v>#REF!</v>
      </c>
      <c r="Q35" s="536" t="e">
        <f>+#REF!/#REF!*100</f>
        <v>#REF!</v>
      </c>
      <c r="R35" s="536" t="e">
        <f>+#REF!/#REF!*100</f>
        <v>#REF!</v>
      </c>
      <c r="S35" s="536" t="e">
        <f>+#REF!/#REF!*100</f>
        <v>#REF!</v>
      </c>
      <c r="T35" s="536" t="e">
        <f>+#REF!/#REF!*100</f>
        <v>#REF!</v>
      </c>
      <c r="U35" s="536" t="e">
        <f>+#REF!/#REF!*100</f>
        <v>#REF!</v>
      </c>
      <c r="V35" s="536" t="e">
        <f>+#REF!/#REF!*100</f>
        <v>#REF!</v>
      </c>
      <c r="W35" s="406" t="s">
        <v>163</v>
      </c>
      <c r="X35" s="596"/>
      <c r="Y35" s="596"/>
      <c r="Z35" s="596"/>
      <c r="AA35" s="596"/>
      <c r="AB35" s="596"/>
      <c r="AC35" s="596"/>
      <c r="AD35" s="596"/>
      <c r="AE35" s="596"/>
      <c r="AF35" s="596"/>
      <c r="AG35" s="596"/>
    </row>
    <row r="36" spans="2:33" s="220" customFormat="1" ht="25.5" customHeight="1" x14ac:dyDescent="0.2">
      <c r="B36" s="405" t="s">
        <v>190</v>
      </c>
      <c r="C36" s="535" t="e">
        <f>+#REF!/#REF!*100</f>
        <v>#REF!</v>
      </c>
      <c r="D36" s="535" t="e">
        <f>+#REF!/#REF!*100</f>
        <v>#REF!</v>
      </c>
      <c r="E36" s="535" t="e">
        <f>+#REF!/#REF!*100</f>
        <v>#REF!</v>
      </c>
      <c r="F36" s="535" t="e">
        <f>+#REF!/#REF!*100</f>
        <v>#REF!</v>
      </c>
      <c r="G36" s="535" t="e">
        <f>+#REF!/#REF!*100</f>
        <v>#REF!</v>
      </c>
      <c r="H36" s="535" t="e">
        <f>+#REF!/#REF!*100</f>
        <v>#REF!</v>
      </c>
      <c r="I36" s="535" t="e">
        <f>+#REF!/#REF!*100</f>
        <v>#REF!</v>
      </c>
      <c r="J36" s="535" t="e">
        <f>+#REF!/#REF!*100</f>
        <v>#REF!</v>
      </c>
      <c r="K36" s="535" t="e">
        <f>+#REF!/#REF!*100</f>
        <v>#REF!</v>
      </c>
      <c r="L36" s="535" t="e">
        <f>+#REF!/#REF!*100</f>
        <v>#REF!</v>
      </c>
      <c r="M36" s="536"/>
      <c r="N36" s="537" t="e">
        <f>+#REF!/#REF!*100</f>
        <v>#REF!</v>
      </c>
      <c r="O36" s="536" t="e">
        <f>+#REF!/#REF!*100</f>
        <v>#REF!</v>
      </c>
      <c r="P36" s="536" t="e">
        <f>+#REF!/#REF!*100</f>
        <v>#REF!</v>
      </c>
      <c r="Q36" s="536" t="e">
        <f>+#REF!/#REF!*100</f>
        <v>#REF!</v>
      </c>
      <c r="R36" s="536" t="e">
        <f>+#REF!/#REF!*100</f>
        <v>#REF!</v>
      </c>
      <c r="S36" s="536" t="e">
        <f>+#REF!/#REF!*100</f>
        <v>#REF!</v>
      </c>
      <c r="T36" s="536" t="e">
        <f>+#REF!/#REF!*100</f>
        <v>#REF!</v>
      </c>
      <c r="U36" s="536" t="e">
        <f>+#REF!/#REF!*100</f>
        <v>#REF!</v>
      </c>
      <c r="V36" s="536" t="e">
        <f>+#REF!/#REF!*100</f>
        <v>#REF!</v>
      </c>
      <c r="W36" s="406" t="s">
        <v>62</v>
      </c>
      <c r="X36" s="596"/>
      <c r="Y36" s="596"/>
      <c r="Z36" s="596"/>
      <c r="AA36" s="596"/>
      <c r="AB36" s="596"/>
      <c r="AC36" s="596"/>
      <c r="AD36" s="596"/>
      <c r="AE36" s="596"/>
      <c r="AF36" s="596"/>
      <c r="AG36" s="596"/>
    </row>
    <row r="37" spans="2:33" s="220" customFormat="1" ht="24.95" customHeight="1" thickBot="1" x14ac:dyDescent="0.25">
      <c r="B37" s="415"/>
      <c r="C37" s="572"/>
      <c r="D37" s="572"/>
      <c r="E37" s="572"/>
      <c r="F37" s="572"/>
      <c r="G37" s="572"/>
      <c r="H37" s="572"/>
      <c r="I37" s="572"/>
      <c r="J37" s="572"/>
      <c r="K37" s="572"/>
      <c r="L37" s="572"/>
      <c r="M37" s="573"/>
      <c r="N37" s="574"/>
      <c r="O37" s="573"/>
      <c r="P37" s="573"/>
      <c r="Q37" s="573"/>
      <c r="R37" s="573"/>
      <c r="S37" s="573"/>
      <c r="T37" s="573"/>
      <c r="U37" s="573"/>
      <c r="V37" s="573"/>
      <c r="W37" s="595"/>
      <c r="X37" s="596"/>
      <c r="Y37" s="596"/>
      <c r="Z37" s="596"/>
      <c r="AA37" s="596"/>
      <c r="AB37" s="596"/>
      <c r="AC37" s="596"/>
      <c r="AD37" s="596"/>
      <c r="AE37" s="596"/>
      <c r="AF37" s="596"/>
      <c r="AG37" s="596"/>
    </row>
    <row r="38" spans="2:33" s="220" customFormat="1" ht="15" customHeight="1" thickTop="1" x14ac:dyDescent="0.2">
      <c r="B38" s="303"/>
      <c r="C38" s="584"/>
      <c r="D38" s="584"/>
      <c r="E38" s="584"/>
      <c r="F38" s="584"/>
      <c r="G38" s="584"/>
      <c r="H38" s="584"/>
      <c r="I38" s="584"/>
      <c r="J38" s="584"/>
      <c r="K38" s="584"/>
      <c r="L38" s="584"/>
      <c r="M38" s="585"/>
      <c r="N38" s="586"/>
      <c r="O38" s="585"/>
      <c r="P38" s="585"/>
      <c r="Q38" s="585"/>
      <c r="R38" s="585"/>
      <c r="S38" s="585"/>
      <c r="T38" s="585"/>
      <c r="U38" s="585"/>
      <c r="V38" s="585"/>
      <c r="W38" s="404" t="s">
        <v>201</v>
      </c>
      <c r="X38" s="596"/>
      <c r="Y38" s="596"/>
      <c r="Z38" s="596"/>
      <c r="AA38" s="596"/>
      <c r="AB38" s="596"/>
      <c r="AC38" s="596"/>
      <c r="AD38" s="596"/>
      <c r="AE38" s="596"/>
      <c r="AF38" s="596"/>
      <c r="AG38" s="596"/>
    </row>
    <row r="39" spans="2:33" s="225" customFormat="1" ht="25.5" customHeight="1" x14ac:dyDescent="0.2">
      <c r="B39" s="304" t="s">
        <v>100</v>
      </c>
      <c r="C39" s="584"/>
      <c r="D39" s="584"/>
      <c r="E39" s="584"/>
      <c r="F39" s="584"/>
      <c r="G39" s="584"/>
      <c r="H39" s="584"/>
      <c r="I39" s="584"/>
      <c r="J39" s="584"/>
      <c r="K39" s="584"/>
      <c r="L39" s="584"/>
      <c r="M39" s="585"/>
      <c r="N39" s="586"/>
      <c r="O39" s="585"/>
      <c r="P39" s="585"/>
      <c r="Q39" s="585"/>
      <c r="R39" s="585"/>
      <c r="S39" s="585"/>
      <c r="T39" s="599"/>
      <c r="U39" s="599"/>
      <c r="V39" s="599"/>
      <c r="W39" s="238" t="s">
        <v>101</v>
      </c>
      <c r="X39" s="596"/>
      <c r="Y39" s="596"/>
      <c r="Z39" s="596"/>
      <c r="AA39" s="596"/>
      <c r="AB39" s="596"/>
      <c r="AC39" s="596"/>
      <c r="AD39" s="596"/>
      <c r="AE39" s="596"/>
      <c r="AF39" s="596"/>
      <c r="AG39" s="596"/>
    </row>
    <row r="40" spans="2:33" s="220" customFormat="1" ht="10.5" customHeight="1" x14ac:dyDescent="0.2">
      <c r="B40" s="303"/>
      <c r="C40" s="584"/>
      <c r="D40" s="584"/>
      <c r="E40" s="584"/>
      <c r="F40" s="584"/>
      <c r="G40" s="584"/>
      <c r="H40" s="584"/>
      <c r="I40" s="584"/>
      <c r="J40" s="584"/>
      <c r="K40" s="584"/>
      <c r="L40" s="584"/>
      <c r="M40" s="585"/>
      <c r="N40" s="586"/>
      <c r="O40" s="585"/>
      <c r="P40" s="599"/>
      <c r="Q40" s="585"/>
      <c r="R40" s="585"/>
      <c r="S40" s="585"/>
      <c r="T40" s="599"/>
      <c r="U40" s="599"/>
      <c r="V40" s="599"/>
      <c r="W40" s="404" t="s">
        <v>201</v>
      </c>
      <c r="X40" s="596"/>
      <c r="Y40" s="596"/>
      <c r="Z40" s="596"/>
      <c r="AA40" s="596"/>
      <c r="AB40" s="596"/>
      <c r="AC40" s="596"/>
      <c r="AD40" s="596"/>
      <c r="AE40" s="596"/>
      <c r="AF40" s="596"/>
      <c r="AG40" s="596"/>
    </row>
    <row r="41" spans="2:33" s="225" customFormat="1" ht="25.5" customHeight="1" x14ac:dyDescent="0.2">
      <c r="B41" s="405" t="s">
        <v>451</v>
      </c>
      <c r="C41" s="535" t="e">
        <f>+#REF!/#REF!</f>
        <v>#REF!</v>
      </c>
      <c r="D41" s="535" t="e">
        <f>+#REF!/#REF!</f>
        <v>#REF!</v>
      </c>
      <c r="E41" s="535" t="e">
        <f>+#REF!/#REF!</f>
        <v>#REF!</v>
      </c>
      <c r="F41" s="535" t="e">
        <f>+#REF!/#REF!</f>
        <v>#REF!</v>
      </c>
      <c r="G41" s="535" t="e">
        <f>+#REF!/#REF!</f>
        <v>#REF!</v>
      </c>
      <c r="H41" s="535" t="e">
        <f>+#REF!/#REF!</f>
        <v>#REF!</v>
      </c>
      <c r="I41" s="535" t="e">
        <f>+#REF!/#REF!</f>
        <v>#REF!</v>
      </c>
      <c r="J41" s="535" t="e">
        <f>+#REF!/#REF!</f>
        <v>#REF!</v>
      </c>
      <c r="K41" s="535" t="e">
        <f>+#REF!/#REF!</f>
        <v>#REF!</v>
      </c>
      <c r="L41" s="535" t="e">
        <f>+#REF!/#REF!</f>
        <v>#REF!</v>
      </c>
      <c r="M41" s="536"/>
      <c r="N41" s="537" t="e">
        <f>+#REF!/#REF!</f>
        <v>#REF!</v>
      </c>
      <c r="O41" s="536" t="e">
        <f>+#REF!/#REF!</f>
        <v>#REF!</v>
      </c>
      <c r="P41" s="536" t="e">
        <f>+#REF!/#REF!</f>
        <v>#REF!</v>
      </c>
      <c r="Q41" s="536" t="e">
        <f>+#REF!/#REF!</f>
        <v>#REF!</v>
      </c>
      <c r="R41" s="536" t="e">
        <f>+#REF!/#REF!</f>
        <v>#REF!</v>
      </c>
      <c r="S41" s="536" t="e">
        <f>+#REF!/#REF!</f>
        <v>#REF!</v>
      </c>
      <c r="T41" s="536" t="e">
        <f>+#REF!/#REF!</f>
        <v>#REF!</v>
      </c>
      <c r="U41" s="536" t="e">
        <f>+#REF!/#REF!</f>
        <v>#REF!</v>
      </c>
      <c r="V41" s="536" t="e">
        <f>+#REF!/#REF!</f>
        <v>#REF!</v>
      </c>
      <c r="W41" s="406" t="s">
        <v>102</v>
      </c>
      <c r="X41" s="596"/>
      <c r="Y41" s="596"/>
      <c r="Z41" s="596"/>
      <c r="AA41" s="596"/>
      <c r="AB41" s="596"/>
      <c r="AC41" s="596"/>
      <c r="AD41" s="596"/>
      <c r="AE41" s="596"/>
      <c r="AF41" s="596"/>
      <c r="AG41" s="596"/>
    </row>
    <row r="42" spans="2:33" s="220" customFormat="1" ht="12" customHeight="1" x14ac:dyDescent="0.2">
      <c r="B42" s="303"/>
      <c r="C42" s="584"/>
      <c r="D42" s="584"/>
      <c r="E42" s="584"/>
      <c r="F42" s="584"/>
      <c r="G42" s="584"/>
      <c r="H42" s="584"/>
      <c r="I42" s="584"/>
      <c r="J42" s="584"/>
      <c r="K42" s="584"/>
      <c r="L42" s="584"/>
      <c r="M42" s="585"/>
      <c r="N42" s="586"/>
      <c r="O42" s="585"/>
      <c r="P42" s="585"/>
      <c r="Q42" s="585"/>
      <c r="R42" s="599"/>
      <c r="S42" s="599"/>
      <c r="T42" s="585"/>
      <c r="U42" s="585"/>
      <c r="V42" s="585"/>
      <c r="W42" s="404"/>
      <c r="X42" s="596"/>
      <c r="Y42" s="596"/>
      <c r="Z42" s="596"/>
      <c r="AA42" s="596"/>
      <c r="AB42" s="596"/>
      <c r="AC42" s="596"/>
      <c r="AD42" s="596"/>
      <c r="AE42" s="596"/>
      <c r="AF42" s="596"/>
      <c r="AG42" s="596"/>
    </row>
    <row r="43" spans="2:33" s="225" customFormat="1" ht="25.5" customHeight="1" x14ac:dyDescent="0.2">
      <c r="B43" s="405" t="s">
        <v>23</v>
      </c>
      <c r="C43" s="535"/>
      <c r="D43" s="535" t="e">
        <f>+#REF!/جدول1!#REF!/10</f>
        <v>#REF!</v>
      </c>
      <c r="E43" s="535" t="e">
        <f>+#REF!/جدول1!#REF!/10</f>
        <v>#REF!</v>
      </c>
      <c r="F43" s="535" t="e">
        <f>+#REF!/جدول1!#REF!/10</f>
        <v>#REF!</v>
      </c>
      <c r="G43" s="535" t="e">
        <f>+#REF!/جدول1!#REF!/10</f>
        <v>#REF!</v>
      </c>
      <c r="H43" s="535" t="e">
        <f>+#REF!/جدول1!#REF!/10</f>
        <v>#REF!</v>
      </c>
      <c r="I43" s="535" t="e">
        <f>+#REF!/جدول1!#REF!/10</f>
        <v>#REF!</v>
      </c>
      <c r="J43" s="535" t="e">
        <f>+#REF!/جدول1!#REF!/10</f>
        <v>#REF!</v>
      </c>
      <c r="K43" s="535" t="e">
        <f>+#REF!/جدول1!#REF!/10</f>
        <v>#REF!</v>
      </c>
      <c r="L43" s="535" t="e">
        <f>+#REF!/جدول1!#REF!/10</f>
        <v>#REF!</v>
      </c>
      <c r="M43" s="536"/>
      <c r="N43" s="536" t="e">
        <f>+#REF!/جدول1!#REF!/10</f>
        <v>#REF!</v>
      </c>
      <c r="O43" s="535" t="e">
        <f>+#REF!/جدول1!#REF!/10</f>
        <v>#REF!</v>
      </c>
      <c r="P43" s="535" t="e">
        <f>+#REF!/جدول1!C21/10</f>
        <v>#REF!</v>
      </c>
      <c r="Q43" s="535" t="e">
        <f>+#REF!/جدول1!D21/10</f>
        <v>#REF!</v>
      </c>
      <c r="R43" s="535" t="e">
        <f>+#REF!/جدول1!E21/10</f>
        <v>#REF!</v>
      </c>
      <c r="S43" s="535" t="e">
        <f>+#REF!/جدول1!F21/10</f>
        <v>#REF!</v>
      </c>
      <c r="T43" s="535" t="e">
        <f>+#REF!/جدول1!G21/10</f>
        <v>#REF!</v>
      </c>
      <c r="U43" s="536" t="s">
        <v>191</v>
      </c>
      <c r="V43" s="536" t="s">
        <v>191</v>
      </c>
      <c r="W43" s="406" t="s">
        <v>103</v>
      </c>
      <c r="X43" s="596"/>
      <c r="Y43" s="596"/>
      <c r="Z43" s="596"/>
      <c r="AA43" s="596"/>
      <c r="AB43" s="596"/>
      <c r="AC43" s="596"/>
      <c r="AD43" s="596"/>
      <c r="AE43" s="596"/>
      <c r="AF43" s="596"/>
      <c r="AG43" s="596"/>
    </row>
    <row r="44" spans="2:33" s="220" customFormat="1" ht="12" customHeight="1" x14ac:dyDescent="0.2">
      <c r="B44" s="303"/>
      <c r="C44" s="584"/>
      <c r="D44" s="584"/>
      <c r="E44" s="584"/>
      <c r="F44" s="584"/>
      <c r="G44" s="584"/>
      <c r="H44" s="584"/>
      <c r="I44" s="535"/>
      <c r="J44" s="535"/>
      <c r="K44" s="535"/>
      <c r="L44" s="535"/>
      <c r="M44" s="536"/>
      <c r="N44" s="536"/>
      <c r="O44" s="536"/>
      <c r="P44" s="536"/>
      <c r="Q44" s="536"/>
      <c r="R44" s="536"/>
      <c r="S44" s="536"/>
      <c r="T44" s="536"/>
      <c r="U44" s="600"/>
      <c r="V44" s="600"/>
      <c r="W44" s="404" t="s">
        <v>201</v>
      </c>
      <c r="X44" s="596"/>
      <c r="Y44" s="596"/>
      <c r="Z44" s="596"/>
      <c r="AA44" s="596"/>
      <c r="AB44" s="596"/>
      <c r="AC44" s="596"/>
      <c r="AD44" s="596"/>
      <c r="AE44" s="596"/>
      <c r="AF44" s="596"/>
      <c r="AG44" s="596"/>
    </row>
    <row r="45" spans="2:33" s="220" customFormat="1" ht="25.5" customHeight="1" x14ac:dyDescent="0.2">
      <c r="B45" s="405" t="s">
        <v>322</v>
      </c>
      <c r="C45" s="535" t="e">
        <f>((جدول1!#REF!*1000)/#REF!)</f>
        <v>#REF!</v>
      </c>
      <c r="D45" s="535" t="e">
        <f>((جدول1!#REF!*1000)/#REF!)</f>
        <v>#REF!</v>
      </c>
      <c r="E45" s="535" t="e">
        <f>((جدول1!#REF!*1000)/#REF!)</f>
        <v>#REF!</v>
      </c>
      <c r="F45" s="535" t="e">
        <f>((جدول1!#REF!*1000)/#REF!)</f>
        <v>#REF!</v>
      </c>
      <c r="G45" s="535" t="e">
        <f>((جدول1!#REF!*1000)/#REF!)</f>
        <v>#REF!</v>
      </c>
      <c r="H45" s="535" t="e">
        <f>((جدول1!#REF!*1000)/#REF!)</f>
        <v>#REF!</v>
      </c>
      <c r="I45" s="535" t="e">
        <f>((جدول1!#REF!*1000)/#REF!)</f>
        <v>#REF!</v>
      </c>
      <c r="J45" s="535" t="e">
        <f>((جدول1!#REF!*1000)/#REF!)</f>
        <v>#REF!</v>
      </c>
      <c r="K45" s="535" t="e">
        <f>((جدول1!#REF!*1000)/#REF!)</f>
        <v>#REF!</v>
      </c>
      <c r="L45" s="535" t="e">
        <f>((جدول1!#REF!*1000)/#REF!)</f>
        <v>#REF!</v>
      </c>
      <c r="M45" s="536"/>
      <c r="N45" s="536" t="e">
        <f>((جدول1!#REF!*1000)/#REF!)</f>
        <v>#REF!</v>
      </c>
      <c r="O45" s="535" t="e">
        <f>((جدول1!#REF!*1000)/#REF!)</f>
        <v>#REF!</v>
      </c>
      <c r="P45" s="535" t="e">
        <f>((جدول1!C21*1000)/#REF!)</f>
        <v>#REF!</v>
      </c>
      <c r="Q45" s="535" t="e">
        <f>((جدول1!D21*1000)/#REF!)</f>
        <v>#REF!</v>
      </c>
      <c r="R45" s="535" t="e">
        <f>((جدول1!E21*1000)/#REF!)</f>
        <v>#REF!</v>
      </c>
      <c r="S45" s="535" t="e">
        <f>((جدول1!F21*1000)/#REF!)</f>
        <v>#REF!</v>
      </c>
      <c r="T45" s="546" t="e">
        <f>((جدول1!G21*1000)/#REF!)</f>
        <v>#REF!</v>
      </c>
      <c r="U45" s="536" t="s">
        <v>191</v>
      </c>
      <c r="V45" s="536" t="s">
        <v>191</v>
      </c>
      <c r="W45" s="406" t="s">
        <v>323</v>
      </c>
      <c r="X45" s="596"/>
      <c r="Y45" s="596"/>
      <c r="Z45" s="596"/>
      <c r="AA45" s="596"/>
      <c r="AB45" s="596"/>
      <c r="AC45" s="596"/>
      <c r="AD45" s="596"/>
      <c r="AE45" s="596"/>
      <c r="AF45" s="596"/>
      <c r="AG45" s="596"/>
    </row>
    <row r="46" spans="2:33" s="220" customFormat="1" ht="12" customHeight="1" x14ac:dyDescent="0.2">
      <c r="B46" s="303"/>
      <c r="C46" s="584"/>
      <c r="D46" s="584"/>
      <c r="E46" s="584"/>
      <c r="F46" s="584"/>
      <c r="G46" s="584"/>
      <c r="H46" s="584"/>
      <c r="I46" s="535"/>
      <c r="J46" s="535"/>
      <c r="K46" s="535"/>
      <c r="L46" s="535"/>
      <c r="M46" s="536"/>
      <c r="N46" s="536"/>
      <c r="O46" s="536"/>
      <c r="P46" s="600"/>
      <c r="Q46" s="536"/>
      <c r="R46" s="536"/>
      <c r="S46" s="536"/>
      <c r="T46" s="600"/>
      <c r="U46" s="536"/>
      <c r="V46" s="536"/>
      <c r="W46" s="404"/>
      <c r="X46" s="596"/>
      <c r="Y46" s="596"/>
      <c r="Z46" s="596"/>
      <c r="AA46" s="596"/>
      <c r="AB46" s="596"/>
      <c r="AC46" s="596"/>
      <c r="AD46" s="596"/>
      <c r="AE46" s="596"/>
      <c r="AF46" s="596"/>
      <c r="AG46" s="596"/>
    </row>
    <row r="47" spans="2:33" s="225" customFormat="1" ht="25.5" customHeight="1" x14ac:dyDescent="0.2">
      <c r="B47" s="405" t="s">
        <v>21</v>
      </c>
      <c r="C47" s="535"/>
      <c r="D47" s="535" t="e">
        <f>+#REF!/جدول1!#REF!/10</f>
        <v>#REF!</v>
      </c>
      <c r="E47" s="535" t="e">
        <f>+#REF!/جدول1!#REF!/10</f>
        <v>#REF!</v>
      </c>
      <c r="F47" s="535" t="e">
        <f>+#REF!/جدول1!#REF!/10</f>
        <v>#REF!</v>
      </c>
      <c r="G47" s="535" t="e">
        <f>+#REF!/جدول1!#REF!/10</f>
        <v>#REF!</v>
      </c>
      <c r="H47" s="535" t="e">
        <f>+#REF!/جدول1!#REF!/10</f>
        <v>#REF!</v>
      </c>
      <c r="I47" s="535" t="e">
        <f>+#REF!/جدول1!#REF!/10</f>
        <v>#REF!</v>
      </c>
      <c r="J47" s="535" t="e">
        <f>+#REF!/جدول1!#REF!/10</f>
        <v>#REF!</v>
      </c>
      <c r="K47" s="535" t="e">
        <f>+#REF!/جدول1!#REF!/10</f>
        <v>#REF!</v>
      </c>
      <c r="L47" s="535" t="e">
        <f>+#REF!/جدول1!#REF!/10</f>
        <v>#REF!</v>
      </c>
      <c r="M47" s="536"/>
      <c r="N47" s="536" t="e">
        <f>+#REF!/جدول1!#REF!/10</f>
        <v>#REF!</v>
      </c>
      <c r="O47" s="535" t="e">
        <f>+#REF!/جدول1!#REF!/10</f>
        <v>#REF!</v>
      </c>
      <c r="P47" s="535" t="e">
        <f>+#REF!/جدول1!C21/10</f>
        <v>#REF!</v>
      </c>
      <c r="Q47" s="535" t="e">
        <f>+#REF!/جدول1!D21/10</f>
        <v>#REF!</v>
      </c>
      <c r="R47" s="535" t="e">
        <f>+#REF!/جدول1!E21/10</f>
        <v>#REF!</v>
      </c>
      <c r="S47" s="535" t="e">
        <f>+#REF!/جدول1!F21/10</f>
        <v>#REF!</v>
      </c>
      <c r="T47" s="535" t="e">
        <f>+#REF!/جدول1!G21/10</f>
        <v>#REF!</v>
      </c>
      <c r="U47" s="536" t="s">
        <v>191</v>
      </c>
      <c r="V47" s="536" t="s">
        <v>191</v>
      </c>
      <c r="W47" s="406" t="s">
        <v>22</v>
      </c>
      <c r="X47" s="596"/>
      <c r="Y47" s="596"/>
      <c r="Z47" s="596"/>
      <c r="AA47" s="596"/>
      <c r="AB47" s="596"/>
      <c r="AC47" s="596"/>
      <c r="AD47" s="596"/>
      <c r="AE47" s="596"/>
      <c r="AF47" s="596"/>
      <c r="AG47" s="596"/>
    </row>
    <row r="48" spans="2:33" s="225" customFormat="1" ht="24.95" customHeight="1" thickBot="1" x14ac:dyDescent="0.25">
      <c r="B48" s="415"/>
      <c r="C48" s="572"/>
      <c r="D48" s="572"/>
      <c r="E48" s="572"/>
      <c r="F48" s="572"/>
      <c r="G48" s="572"/>
      <c r="H48" s="572"/>
      <c r="I48" s="572"/>
      <c r="J48" s="572"/>
      <c r="K48" s="572"/>
      <c r="L48" s="572"/>
      <c r="M48" s="573"/>
      <c r="N48" s="574"/>
      <c r="O48" s="573"/>
      <c r="P48" s="573"/>
      <c r="Q48" s="573"/>
      <c r="R48" s="573"/>
      <c r="S48" s="573"/>
      <c r="T48" s="573"/>
      <c r="U48" s="573"/>
      <c r="V48" s="573"/>
      <c r="W48" s="595"/>
      <c r="X48" s="596"/>
      <c r="Y48" s="596"/>
      <c r="Z48" s="596"/>
      <c r="AA48" s="596"/>
      <c r="AB48" s="596"/>
      <c r="AC48" s="596"/>
      <c r="AD48" s="596"/>
      <c r="AE48" s="596"/>
      <c r="AF48" s="596"/>
      <c r="AG48" s="596"/>
    </row>
    <row r="49" spans="2:33" s="220" customFormat="1" ht="15" customHeight="1" thickTop="1" x14ac:dyDescent="0.2">
      <c r="B49" s="606"/>
      <c r="C49" s="601"/>
      <c r="D49" s="601"/>
      <c r="E49" s="601"/>
      <c r="F49" s="601"/>
      <c r="G49" s="601"/>
      <c r="H49" s="601"/>
      <c r="I49" s="601"/>
      <c r="J49" s="601"/>
      <c r="K49" s="601"/>
      <c r="L49" s="601"/>
      <c r="M49" s="602"/>
      <c r="N49" s="603"/>
      <c r="O49" s="602"/>
      <c r="P49" s="602"/>
      <c r="Q49" s="602"/>
      <c r="R49" s="602"/>
      <c r="S49" s="602"/>
      <c r="T49" s="602"/>
      <c r="U49" s="602"/>
      <c r="V49" s="602"/>
      <c r="W49" s="608" t="s">
        <v>201</v>
      </c>
      <c r="X49" s="596"/>
      <c r="Y49" s="596"/>
      <c r="Z49" s="596"/>
      <c r="AA49" s="596"/>
      <c r="AB49" s="596"/>
      <c r="AC49" s="596"/>
      <c r="AD49" s="596"/>
      <c r="AE49" s="596"/>
      <c r="AF49" s="596"/>
      <c r="AG49" s="596"/>
    </row>
    <row r="50" spans="2:33" s="225" customFormat="1" ht="24.95" customHeight="1" x14ac:dyDescent="0.2">
      <c r="B50" s="304" t="s">
        <v>321</v>
      </c>
      <c r="C50" s="584"/>
      <c r="D50" s="584"/>
      <c r="E50" s="584"/>
      <c r="F50" s="584"/>
      <c r="G50" s="584"/>
      <c r="H50" s="584"/>
      <c r="I50" s="584"/>
      <c r="J50" s="584"/>
      <c r="K50" s="584"/>
      <c r="L50" s="584"/>
      <c r="M50" s="585"/>
      <c r="N50" s="586"/>
      <c r="O50" s="585"/>
      <c r="P50" s="585"/>
      <c r="Q50" s="585"/>
      <c r="R50" s="585"/>
      <c r="S50" s="585"/>
      <c r="T50" s="585"/>
      <c r="U50" s="585"/>
      <c r="V50" s="585"/>
      <c r="W50" s="238" t="s">
        <v>104</v>
      </c>
      <c r="X50" s="596"/>
      <c r="Y50" s="596"/>
      <c r="Z50" s="596"/>
      <c r="AA50" s="596"/>
      <c r="AB50" s="596"/>
      <c r="AC50" s="596"/>
      <c r="AD50" s="596"/>
      <c r="AE50" s="596"/>
      <c r="AF50" s="596"/>
      <c r="AG50" s="596"/>
    </row>
    <row r="51" spans="2:33" s="220" customFormat="1" ht="15" customHeight="1" x14ac:dyDescent="0.2">
      <c r="B51" s="303"/>
      <c r="C51" s="584"/>
      <c r="D51" s="584"/>
      <c r="E51" s="584"/>
      <c r="F51" s="584"/>
      <c r="G51" s="584"/>
      <c r="H51" s="584"/>
      <c r="I51" s="584"/>
      <c r="J51" s="584"/>
      <c r="K51" s="584"/>
      <c r="L51" s="584"/>
      <c r="M51" s="585"/>
      <c r="N51" s="586"/>
      <c r="O51" s="585"/>
      <c r="P51" s="585"/>
      <c r="Q51" s="585"/>
      <c r="R51" s="585"/>
      <c r="S51" s="585"/>
      <c r="T51" s="585"/>
      <c r="U51" s="585"/>
      <c r="V51" s="585"/>
      <c r="W51" s="404" t="s">
        <v>201</v>
      </c>
      <c r="X51" s="596"/>
      <c r="Y51" s="596"/>
      <c r="Z51" s="596"/>
      <c r="AA51" s="596"/>
      <c r="AB51" s="596"/>
      <c r="AC51" s="596"/>
      <c r="AD51" s="596"/>
      <c r="AE51" s="596"/>
      <c r="AF51" s="596"/>
      <c r="AG51" s="596"/>
    </row>
    <row r="52" spans="2:33" s="225" customFormat="1" ht="25.5" customHeight="1" x14ac:dyDescent="0.2">
      <c r="B52" s="405" t="s">
        <v>108</v>
      </c>
      <c r="C52" s="535" t="e">
        <f>+#REF!/(#REF!+#REF!)*100</f>
        <v>#REF!</v>
      </c>
      <c r="D52" s="535" t="e">
        <f>+#REF!/(#REF!+#REF!)*100</f>
        <v>#REF!</v>
      </c>
      <c r="E52" s="535" t="e">
        <f>+#REF!/(#REF!+#REF!)*100</f>
        <v>#REF!</v>
      </c>
      <c r="F52" s="535" t="e">
        <f>+#REF!/(#REF!+#REF!)*100</f>
        <v>#REF!</v>
      </c>
      <c r="G52" s="535" t="e">
        <f>+#REF!/(#REF!+#REF!)*100</f>
        <v>#REF!</v>
      </c>
      <c r="H52" s="535" t="e">
        <f>+#REF!/(#REF!+#REF!)*100</f>
        <v>#REF!</v>
      </c>
      <c r="I52" s="535" t="e">
        <f>+#REF!/(#REF!+#REF!)*100</f>
        <v>#REF!</v>
      </c>
      <c r="J52" s="535" t="e">
        <f>+#REF!/(#REF!+#REF!)*100</f>
        <v>#REF!</v>
      </c>
      <c r="K52" s="535" t="e">
        <f>+#REF!/(#REF!+#REF!)*100</f>
        <v>#REF!</v>
      </c>
      <c r="L52" s="535" t="e">
        <f>+#REF!/(#REF!+#REF!)*100</f>
        <v>#REF!</v>
      </c>
      <c r="M52" s="536"/>
      <c r="N52" s="537" t="e">
        <f>+#REF!/(#REF!+#REF!)*100</f>
        <v>#REF!</v>
      </c>
      <c r="O52" s="536" t="e">
        <f>+#REF!/(#REF!+#REF!)*100</f>
        <v>#REF!</v>
      </c>
      <c r="P52" s="536" t="e">
        <f>+#REF!/(#REF!+#REF!)*100</f>
        <v>#REF!</v>
      </c>
      <c r="Q52" s="536" t="e">
        <f>+#REF!/(#REF!+#REF!)*100</f>
        <v>#REF!</v>
      </c>
      <c r="R52" s="536" t="e">
        <f>+#REF!/(#REF!+#REF!)*100</f>
        <v>#REF!</v>
      </c>
      <c r="S52" s="536" t="e">
        <f>+#REF!/(#REF!+#REF!)*100</f>
        <v>#REF!</v>
      </c>
      <c r="T52" s="536" t="e">
        <f>+#REF!/(#REF!+#REF!)*100</f>
        <v>#REF!</v>
      </c>
      <c r="U52" s="536" t="e">
        <f>+#REF!/(#REF!+#REF!)*100</f>
        <v>#REF!</v>
      </c>
      <c r="V52" s="536" t="e">
        <f>+#REF!/(#REF!+#REF!)*100</f>
        <v>#REF!</v>
      </c>
      <c r="W52" s="406" t="s">
        <v>109</v>
      </c>
      <c r="X52" s="596"/>
      <c r="Y52" s="596"/>
      <c r="Z52" s="596"/>
      <c r="AA52" s="596"/>
      <c r="AB52" s="596"/>
      <c r="AC52" s="596"/>
      <c r="AD52" s="596"/>
      <c r="AE52" s="596"/>
      <c r="AF52" s="596"/>
      <c r="AG52" s="596"/>
    </row>
    <row r="53" spans="2:33" s="220" customFormat="1" ht="15" customHeight="1" x14ac:dyDescent="0.2">
      <c r="B53" s="303"/>
      <c r="C53" s="584"/>
      <c r="D53" s="584"/>
      <c r="E53" s="584"/>
      <c r="F53" s="584"/>
      <c r="G53" s="584"/>
      <c r="H53" s="584"/>
      <c r="I53" s="584"/>
      <c r="J53" s="584"/>
      <c r="K53" s="584"/>
      <c r="L53" s="584"/>
      <c r="M53" s="585"/>
      <c r="N53" s="586"/>
      <c r="O53" s="585"/>
      <c r="P53" s="585"/>
      <c r="Q53" s="585"/>
      <c r="R53" s="585"/>
      <c r="S53" s="585"/>
      <c r="T53" s="585"/>
      <c r="U53" s="585"/>
      <c r="V53" s="585"/>
      <c r="W53" s="404" t="s">
        <v>201</v>
      </c>
      <c r="X53" s="596"/>
      <c r="Y53" s="596"/>
      <c r="Z53" s="596"/>
      <c r="AA53" s="596"/>
      <c r="AB53" s="596"/>
      <c r="AC53" s="596"/>
      <c r="AD53" s="596"/>
      <c r="AE53" s="596"/>
      <c r="AF53" s="596"/>
      <c r="AG53" s="596"/>
    </row>
    <row r="54" spans="2:33" s="225" customFormat="1" ht="25.5" customHeight="1" x14ac:dyDescent="0.2">
      <c r="B54" s="405" t="s">
        <v>105</v>
      </c>
      <c r="C54" s="535" t="e">
        <f>+#REF!/(#REF!+#REF!)*100</f>
        <v>#REF!</v>
      </c>
      <c r="D54" s="535" t="e">
        <f>+#REF!/(#REF!+#REF!)*100</f>
        <v>#REF!</v>
      </c>
      <c r="E54" s="535" t="e">
        <f>+#REF!/(#REF!+#REF!)*100</f>
        <v>#REF!</v>
      </c>
      <c r="F54" s="535" t="e">
        <f>+#REF!/(#REF!+#REF!)*100</f>
        <v>#REF!</v>
      </c>
      <c r="G54" s="535" t="e">
        <f>+#REF!/(#REF!+#REF!)*100</f>
        <v>#REF!</v>
      </c>
      <c r="H54" s="535" t="e">
        <f>+#REF!/(#REF!+#REF!)*100</f>
        <v>#REF!</v>
      </c>
      <c r="I54" s="535" t="e">
        <f>+#REF!/(#REF!+#REF!)*100</f>
        <v>#REF!</v>
      </c>
      <c r="J54" s="535" t="e">
        <f>+#REF!/(#REF!+#REF!)*100</f>
        <v>#REF!</v>
      </c>
      <c r="K54" s="535" t="e">
        <f>+#REF!/(#REF!+#REF!)*100</f>
        <v>#REF!</v>
      </c>
      <c r="L54" s="535" t="e">
        <f>+#REF!/(#REF!+#REF!)*100</f>
        <v>#REF!</v>
      </c>
      <c r="M54" s="536"/>
      <c r="N54" s="537" t="e">
        <f>+#REF!/(#REF!+#REF!)*100</f>
        <v>#REF!</v>
      </c>
      <c r="O54" s="536" t="e">
        <f>+#REF!/(#REF!+#REF!)*100</f>
        <v>#REF!</v>
      </c>
      <c r="P54" s="536" t="e">
        <f>+#REF!/(#REF!+#REF!)*100</f>
        <v>#REF!</v>
      </c>
      <c r="Q54" s="536" t="e">
        <f>+#REF!/(#REF!+#REF!)*100</f>
        <v>#REF!</v>
      </c>
      <c r="R54" s="600" t="e">
        <f>+#REF!/(#REF!+#REF!)*100</f>
        <v>#REF!</v>
      </c>
      <c r="S54" s="536" t="e">
        <f>+#REF!/(#REF!+#REF!)*100</f>
        <v>#REF!</v>
      </c>
      <c r="T54" s="536" t="e">
        <f>+#REF!/(#REF!+#REF!)*100</f>
        <v>#REF!</v>
      </c>
      <c r="U54" s="536" t="e">
        <f>+#REF!/(#REF!+#REF!)*100</f>
        <v>#REF!</v>
      </c>
      <c r="V54" s="536" t="e">
        <f>+#REF!/(#REF!+#REF!)*100</f>
        <v>#REF!</v>
      </c>
      <c r="W54" s="406" t="s">
        <v>57</v>
      </c>
      <c r="X54" s="596"/>
      <c r="Y54" s="596"/>
      <c r="Z54" s="596"/>
      <c r="AA54" s="596"/>
      <c r="AB54" s="596"/>
      <c r="AC54" s="596"/>
      <c r="AD54" s="596"/>
      <c r="AE54" s="596"/>
      <c r="AF54" s="596"/>
      <c r="AG54" s="596"/>
    </row>
    <row r="55" spans="2:33" s="220" customFormat="1" ht="15" customHeight="1" x14ac:dyDescent="0.2">
      <c r="B55" s="303"/>
      <c r="C55" s="584"/>
      <c r="D55" s="584"/>
      <c r="E55" s="584"/>
      <c r="F55" s="584"/>
      <c r="G55" s="584"/>
      <c r="H55" s="584"/>
      <c r="I55" s="584"/>
      <c r="J55" s="584"/>
      <c r="K55" s="584"/>
      <c r="L55" s="584"/>
      <c r="M55" s="585"/>
      <c r="N55" s="586"/>
      <c r="O55" s="585"/>
      <c r="P55" s="585"/>
      <c r="Q55" s="585"/>
      <c r="R55" s="585"/>
      <c r="S55" s="585"/>
      <c r="T55" s="585"/>
      <c r="U55" s="585"/>
      <c r="V55" s="585"/>
      <c r="W55" s="404" t="s">
        <v>201</v>
      </c>
      <c r="X55" s="596"/>
      <c r="Y55" s="596"/>
      <c r="Z55" s="596"/>
      <c r="AA55" s="596"/>
      <c r="AB55" s="596"/>
      <c r="AC55" s="596"/>
      <c r="AD55" s="596"/>
      <c r="AE55" s="596"/>
      <c r="AF55" s="596"/>
      <c r="AG55" s="596"/>
    </row>
    <row r="56" spans="2:33" s="225" customFormat="1" ht="25.5" customHeight="1" x14ac:dyDescent="0.2">
      <c r="B56" s="405" t="s">
        <v>449</v>
      </c>
      <c r="C56" s="535"/>
      <c r="D56" s="544" t="e">
        <f>+#REF!/جدول1!#REF!/10</f>
        <v>#REF!</v>
      </c>
      <c r="E56" s="544" t="e">
        <f>+#REF!/جدول1!#REF!/10</f>
        <v>#REF!</v>
      </c>
      <c r="F56" s="544" t="e">
        <f>+#REF!/جدول1!#REF!/10</f>
        <v>#REF!</v>
      </c>
      <c r="G56" s="544" t="e">
        <f>+#REF!/جدول1!#REF!/10</f>
        <v>#REF!</v>
      </c>
      <c r="H56" s="544" t="e">
        <f>+#REF!/جدول1!#REF!/10</f>
        <v>#REF!</v>
      </c>
      <c r="I56" s="544" t="e">
        <f>+#REF!/جدول1!#REF!/10</f>
        <v>#REF!</v>
      </c>
      <c r="J56" s="544" t="e">
        <f>+#REF!/جدول1!#REF!/10</f>
        <v>#REF!</v>
      </c>
      <c r="K56" s="544" t="e">
        <f>+#REF!/جدول1!#REF!/10</f>
        <v>#REF!</v>
      </c>
      <c r="L56" s="535" t="e">
        <f>+#REF!/جدول1!#REF!/10</f>
        <v>#REF!</v>
      </c>
      <c r="M56" s="536"/>
      <c r="N56" s="536" t="e">
        <f>+#REF!/جدول1!#REF!/10</f>
        <v>#REF!</v>
      </c>
      <c r="O56" s="535" t="e">
        <f>+#REF!/جدول1!#REF!/10</f>
        <v>#REF!</v>
      </c>
      <c r="P56" s="535" t="e">
        <f>+#REF!/جدول1!C21/10</f>
        <v>#REF!</v>
      </c>
      <c r="Q56" s="535" t="e">
        <f>+#REF!/جدول1!D21/10</f>
        <v>#REF!</v>
      </c>
      <c r="R56" s="535" t="e">
        <f>+#REF!/جدول1!E21/10</f>
        <v>#REF!</v>
      </c>
      <c r="S56" s="535" t="e">
        <f>+#REF!/جدول1!F21/10</f>
        <v>#REF!</v>
      </c>
      <c r="T56" s="546" t="e">
        <f>+#REF!/جدول1!G21/10</f>
        <v>#REF!</v>
      </c>
      <c r="U56" s="536" t="s">
        <v>191</v>
      </c>
      <c r="V56" s="536" t="s">
        <v>191</v>
      </c>
      <c r="W56" s="406" t="s">
        <v>324</v>
      </c>
      <c r="X56" s="596"/>
      <c r="Y56" s="596"/>
      <c r="Z56" s="596"/>
      <c r="AA56" s="596"/>
      <c r="AB56" s="596"/>
      <c r="AC56" s="596"/>
      <c r="AD56" s="596"/>
      <c r="AE56" s="596"/>
      <c r="AF56" s="596"/>
      <c r="AG56" s="596"/>
    </row>
    <row r="57" spans="2:33" s="220" customFormat="1" ht="15" customHeight="1" x14ac:dyDescent="0.2">
      <c r="B57" s="303"/>
      <c r="C57" s="584"/>
      <c r="D57" s="604"/>
      <c r="E57" s="604"/>
      <c r="F57" s="604"/>
      <c r="G57" s="604"/>
      <c r="H57" s="604"/>
      <c r="I57" s="604"/>
      <c r="J57" s="604"/>
      <c r="K57" s="584"/>
      <c r="L57" s="584"/>
      <c r="M57" s="585"/>
      <c r="N57" s="585"/>
      <c r="O57" s="584"/>
      <c r="P57" s="585"/>
      <c r="Q57" s="599"/>
      <c r="R57" s="585"/>
      <c r="S57" s="585"/>
      <c r="T57" s="599"/>
      <c r="U57" s="585"/>
      <c r="V57" s="585"/>
      <c r="W57" s="404" t="s">
        <v>201</v>
      </c>
      <c r="X57" s="596"/>
      <c r="Y57" s="596"/>
      <c r="Z57" s="596"/>
      <c r="AA57" s="596"/>
      <c r="AB57" s="596"/>
      <c r="AC57" s="596"/>
      <c r="AD57" s="596"/>
      <c r="AE57" s="596"/>
      <c r="AF57" s="596"/>
      <c r="AG57" s="596"/>
    </row>
    <row r="58" spans="2:33" s="225" customFormat="1" ht="25.5" customHeight="1" x14ac:dyDescent="0.2">
      <c r="B58" s="405" t="s">
        <v>316</v>
      </c>
      <c r="C58" s="535"/>
      <c r="D58" s="544" t="e">
        <f>+#REF!/جدول1!#REF!/10</f>
        <v>#REF!</v>
      </c>
      <c r="E58" s="544" t="e">
        <f>+#REF!/جدول1!#REF!/10</f>
        <v>#REF!</v>
      </c>
      <c r="F58" s="544" t="e">
        <f>+#REF!/جدول1!#REF!/10</f>
        <v>#REF!</v>
      </c>
      <c r="G58" s="544" t="e">
        <f>+#REF!/جدول1!#REF!/10</f>
        <v>#REF!</v>
      </c>
      <c r="H58" s="544" t="e">
        <f>+#REF!/جدول1!#REF!/10</f>
        <v>#REF!</v>
      </c>
      <c r="I58" s="544" t="e">
        <f>+#REF!/جدول1!#REF!/10</f>
        <v>#REF!</v>
      </c>
      <c r="J58" s="544" t="e">
        <f>+#REF!/جدول1!#REF!/10</f>
        <v>#REF!</v>
      </c>
      <c r="K58" s="544" t="e">
        <f>+#REF!/جدول1!#REF!/10</f>
        <v>#REF!</v>
      </c>
      <c r="L58" s="535" t="e">
        <f>+#REF!/جدول1!#REF!/10</f>
        <v>#REF!</v>
      </c>
      <c r="M58" s="536"/>
      <c r="N58" s="536" t="e">
        <f>+#REF!/جدول1!#REF!/10</f>
        <v>#REF!</v>
      </c>
      <c r="O58" s="535" t="e">
        <f>+#REF!/جدول1!#REF!/10</f>
        <v>#REF!</v>
      </c>
      <c r="P58" s="535" t="e">
        <f>+#REF!/جدول1!C21/10</f>
        <v>#REF!</v>
      </c>
      <c r="Q58" s="535" t="e">
        <f>+#REF!/جدول1!D21/10</f>
        <v>#REF!</v>
      </c>
      <c r="R58" s="535" t="e">
        <f>+#REF!/جدول1!E21/10</f>
        <v>#REF!</v>
      </c>
      <c r="S58" s="535" t="e">
        <f>+#REF!/جدول1!F21/10</f>
        <v>#REF!</v>
      </c>
      <c r="T58" s="535" t="e">
        <f>+#REF!/جدول1!G21/10</f>
        <v>#REF!</v>
      </c>
      <c r="U58" s="536" t="s">
        <v>191</v>
      </c>
      <c r="V58" s="536" t="s">
        <v>191</v>
      </c>
      <c r="W58" s="406" t="s">
        <v>317</v>
      </c>
      <c r="X58" s="596"/>
      <c r="Y58" s="596"/>
      <c r="Z58" s="596"/>
      <c r="AA58" s="596"/>
      <c r="AB58" s="596"/>
      <c r="AC58" s="596"/>
      <c r="AD58" s="596"/>
      <c r="AE58" s="596"/>
      <c r="AF58" s="596"/>
      <c r="AG58" s="596"/>
    </row>
    <row r="59" spans="2:33" s="225" customFormat="1" ht="14.25" customHeight="1" x14ac:dyDescent="0.2">
      <c r="B59" s="405"/>
      <c r="C59" s="535"/>
      <c r="D59" s="535"/>
      <c r="E59" s="535"/>
      <c r="F59" s="535"/>
      <c r="G59" s="535"/>
      <c r="H59" s="535"/>
      <c r="I59" s="535"/>
      <c r="J59" s="535"/>
      <c r="K59" s="535"/>
      <c r="L59" s="535"/>
      <c r="M59" s="536"/>
      <c r="N59" s="536"/>
      <c r="O59" s="536"/>
      <c r="P59" s="536"/>
      <c r="Q59" s="536"/>
      <c r="R59" s="536"/>
      <c r="S59" s="536"/>
      <c r="T59" s="536"/>
      <c r="U59" s="536"/>
      <c r="V59" s="536"/>
      <c r="W59" s="406"/>
      <c r="X59" s="596"/>
      <c r="Y59" s="596"/>
      <c r="Z59" s="596"/>
      <c r="AA59" s="596"/>
      <c r="AB59" s="596"/>
      <c r="AC59" s="596"/>
      <c r="AD59" s="596"/>
      <c r="AE59" s="596"/>
      <c r="AF59" s="596"/>
      <c r="AG59" s="596"/>
    </row>
    <row r="60" spans="2:33" s="225" customFormat="1" ht="25.5" customHeight="1" x14ac:dyDescent="0.2">
      <c r="B60" s="405" t="s">
        <v>318</v>
      </c>
      <c r="C60" s="535" t="e">
        <f>(('جدول  2'!#REF!+'جدول  2'!#REF!+'جدول  2'!#REF!)/('جدول  2'!#REF!+'جدول  2'!#REF!+'جدول  2'!#REF!+'جدول  2'!#REF!+'جدول  2'!#REF!+'جدول  2'!#REF!))*100</f>
        <v>#REF!</v>
      </c>
      <c r="D60" s="535" t="e">
        <f>(('جدول  2'!#REF!+'جدول  2'!#REF!+'جدول  2'!#REF!)/('جدول  2'!#REF!+'جدول  2'!#REF!+'جدول  2'!#REF!+'جدول  2'!#REF!+'جدول  2'!#REF!+'جدول  2'!#REF!))*100</f>
        <v>#REF!</v>
      </c>
      <c r="E60" s="535" t="e">
        <f>(('جدول  2'!#REF!+'جدول  2'!#REF!+'جدول  2'!#REF!)/('جدول  2'!#REF!+'جدول  2'!#REF!+'جدول  2'!#REF!+'جدول  2'!#REF!+'جدول  2'!#REF!+'جدول  2'!#REF!))*100</f>
        <v>#REF!</v>
      </c>
      <c r="F60" s="535" t="e">
        <f>(('جدول  2'!#REF!+'جدول  2'!#REF!+'جدول  2'!#REF!)/('جدول  2'!#REF!+'جدول  2'!#REF!+'جدول  2'!#REF!+'جدول  2'!#REF!+'جدول  2'!#REF!+'جدول  2'!#REF!))*100</f>
        <v>#REF!</v>
      </c>
      <c r="G60" s="535" t="e">
        <f>(('جدول  2'!#REF!+'جدول  2'!#REF!+'جدول  2'!#REF!)/('جدول  2'!#REF!+'جدول  2'!#REF!+'جدول  2'!#REF!+'جدول  2'!#REF!+'جدول  2'!#REF!+'جدول  2'!#REF!))*100</f>
        <v>#REF!</v>
      </c>
      <c r="H60" s="535" t="e">
        <f>(('جدول  2'!#REF!+'جدول  2'!#REF!+'جدول  2'!#REF!)/('جدول  2'!#REF!+'جدول  2'!#REF!+'جدول  2'!#REF!+'جدول  2'!#REF!+'جدول  2'!#REF!+'جدول  2'!#REF!))*100</f>
        <v>#REF!</v>
      </c>
      <c r="I60" s="535" t="e">
        <f>(('جدول  2'!#REF!+'جدول  2'!#REF!+'جدول  2'!#REF!)/('جدول  2'!#REF!+'جدول  2'!#REF!+'جدول  2'!#REF!+'جدول  2'!#REF!+'جدول  2'!#REF!+'جدول  2'!#REF!))*100</f>
        <v>#REF!</v>
      </c>
      <c r="J60" s="535" t="e">
        <f>(('جدول  2'!#REF!+'جدول  2'!#REF!+'جدول  2'!#REF!)/('جدول  2'!#REF!+'جدول  2'!#REF!+'جدول  2'!#REF!+'جدول  2'!#REF!+'جدول  2'!#REF!+'جدول  2'!#REF!))*100</f>
        <v>#REF!</v>
      </c>
      <c r="K60" s="535" t="e">
        <f>(('جدول  2'!#REF!+'جدول  2'!#REF!+'جدول  2'!#REF!)/('جدول  2'!#REF!+'جدول  2'!#REF!+'جدول  2'!#REF!+'جدول  2'!#REF!+'جدول  2'!#REF!+'جدول  2'!#REF!))*100</f>
        <v>#REF!</v>
      </c>
      <c r="L60" s="535" t="e">
        <f>(('جدول  2'!#REF!+'جدول  2'!#REF!+'جدول  2'!#REF!)/('جدول  2'!#REF!+'جدول  2'!#REF!+'جدول  2'!#REF!+'جدول  2'!#REF!+'جدول  2'!#REF!+'جدول  2'!#REF!))*100</f>
        <v>#REF!</v>
      </c>
      <c r="M60" s="536"/>
      <c r="N60" s="537" t="e">
        <f>(('جدول  2'!#REF!+'جدول  2'!#REF!+'جدول  2'!#REF!)/('جدول  2'!#REF!+'جدول  2'!#REF!+'جدول  2'!#REF!+'جدول  2'!#REF!+'جدول  2'!#REF!+'جدول  2'!#REF!))*100</f>
        <v>#REF!</v>
      </c>
      <c r="O60" s="536" t="e">
        <f>(('جدول  2'!#REF!+'جدول  2'!#REF!+'جدول  2'!#REF!)/('جدول  2'!#REF!+'جدول  2'!#REF!+'جدول  2'!#REF!+'جدول  2'!#REF!+'جدول  2'!#REF!+'جدول  2'!#REF!))*100</f>
        <v>#REF!</v>
      </c>
      <c r="P60" s="536" t="e">
        <f>(('جدول  2'!#REF!+'جدول  2'!#REF!+'جدول  2'!#REF!)/('جدول  2'!#REF!+'جدول  2'!#REF!+'جدول  2'!#REF!+'جدول  2'!#REF!+'جدول  2'!#REF!+'جدول  2'!#REF!))*100</f>
        <v>#REF!</v>
      </c>
      <c r="Q60" s="536">
        <f>(('جدول  2'!C21+'جدول  2'!C24+'جدول  2'!C25)/('جدول  2'!C39+'جدول  2'!C45+'جدول  2'!C47+'جدول  2'!C53+'جدول  2'!C61+'جدول  2'!C59))*100</f>
        <v>44.523078533583003</v>
      </c>
      <c r="R60" s="536">
        <f>(('جدول  2'!D21+'جدول  2'!D24+'جدول  2'!D25)/('جدول  2'!D39+'جدول  2'!D45+'جدول  2'!D47+'جدول  2'!D53+'جدول  2'!D61+'جدول  2'!D59))*100</f>
        <v>42.174515719480276</v>
      </c>
      <c r="S60" s="536">
        <f>(('جدول  2'!E21+'جدول  2'!E24+'جدول  2'!E25)/('جدول  2'!E39+'جدول  2'!E45+'جدول  2'!E47+'جدول  2'!E53+'جدول  2'!E61+'جدول  2'!E59))*100</f>
        <v>46.631998342827657</v>
      </c>
      <c r="T60" s="536">
        <f>(('جدول  2'!F21+'جدول  2'!F24+'جدول  2'!F25)/('جدول  2'!F39+'جدول  2'!F45+'جدول  2'!F47+'جدول  2'!F53+'جدول  2'!F61+'جدول  2'!F59))*100</f>
        <v>72.794393046492672</v>
      </c>
      <c r="U60" s="536">
        <f>(('جدول  2'!G21+'جدول  2'!G24+'جدول  2'!G25)/('جدول  2'!G39+'جدول  2'!G45+'جدول  2'!G47+'جدول  2'!G53+'جدول  2'!G61+'جدول  2'!G59))*100</f>
        <v>59.63119347503698</v>
      </c>
      <c r="V60" s="536">
        <f>(('جدول  2'!H21+'جدول  2'!H24+'جدول  2'!H25)/('جدول  2'!H39+'جدول  2'!H45+'جدول  2'!H47+'جدول  2'!H53+'جدول  2'!H61+'جدول  2'!H59))*100</f>
        <v>58.759359836548363</v>
      </c>
      <c r="W60" s="406" t="s">
        <v>450</v>
      </c>
      <c r="X60" s="596"/>
      <c r="Y60" s="596"/>
      <c r="Z60" s="596"/>
      <c r="AA60" s="596"/>
      <c r="AB60" s="596"/>
      <c r="AC60" s="596"/>
      <c r="AD60" s="596"/>
      <c r="AE60" s="596"/>
      <c r="AF60" s="596"/>
      <c r="AG60" s="596"/>
    </row>
    <row r="61" spans="2:33" s="225" customFormat="1" ht="12.75" customHeight="1" x14ac:dyDescent="0.2">
      <c r="B61" s="405"/>
      <c r="C61" s="535"/>
      <c r="D61" s="535"/>
      <c r="E61" s="535"/>
      <c r="F61" s="535"/>
      <c r="G61" s="535"/>
      <c r="H61" s="535"/>
      <c r="I61" s="535"/>
      <c r="J61" s="535"/>
      <c r="K61" s="535"/>
      <c r="L61" s="535"/>
      <c r="M61" s="536"/>
      <c r="N61" s="537"/>
      <c r="O61" s="536"/>
      <c r="P61" s="536"/>
      <c r="Q61" s="536"/>
      <c r="R61" s="536"/>
      <c r="S61" s="536"/>
      <c r="T61" s="536"/>
      <c r="U61" s="536"/>
      <c r="V61" s="536"/>
      <c r="W61" s="406"/>
      <c r="X61" s="596"/>
      <c r="Y61" s="596"/>
      <c r="Z61" s="596"/>
      <c r="AA61" s="596"/>
      <c r="AB61" s="596"/>
      <c r="AC61" s="596"/>
      <c r="AD61" s="596"/>
      <c r="AE61" s="596"/>
      <c r="AF61" s="596"/>
      <c r="AG61" s="596"/>
    </row>
    <row r="62" spans="2:33" s="225" customFormat="1" ht="25.5" customHeight="1" x14ac:dyDescent="0.2">
      <c r="B62" s="405" t="s">
        <v>319</v>
      </c>
      <c r="C62" s="535" t="e">
        <f>('جدول  2'!#REF!/('جدول  2'!#REF!+'جدول  2'!#REF!+'جدول  2'!#REF!))*100</f>
        <v>#REF!</v>
      </c>
      <c r="D62" s="535" t="e">
        <f>('جدول  2'!#REF!/('جدول  2'!#REF!+'جدول  2'!#REF!+'جدول  2'!#REF!))*100</f>
        <v>#REF!</v>
      </c>
      <c r="E62" s="535" t="e">
        <f>('جدول  2'!#REF!/('جدول  2'!#REF!+'جدول  2'!#REF!+'جدول  2'!#REF!))*100</f>
        <v>#REF!</v>
      </c>
      <c r="F62" s="535" t="e">
        <f>('جدول  2'!#REF!/('جدول  2'!#REF!+'جدول  2'!#REF!+'جدول  2'!#REF!))*100</f>
        <v>#REF!</v>
      </c>
      <c r="G62" s="535" t="e">
        <f>('جدول  2'!#REF!/('جدول  2'!#REF!+'جدول  2'!#REF!+'جدول  2'!#REF!))*100</f>
        <v>#REF!</v>
      </c>
      <c r="H62" s="535" t="e">
        <f>('جدول  2'!#REF!/('جدول  2'!#REF!+'جدول  2'!#REF!+'جدول  2'!#REF!))*100</f>
        <v>#REF!</v>
      </c>
      <c r="I62" s="535" t="e">
        <f>('جدول  2'!#REF!/('جدول  2'!#REF!+'جدول  2'!#REF!+'جدول  2'!#REF!))*100</f>
        <v>#REF!</v>
      </c>
      <c r="J62" s="535" t="e">
        <f>('جدول  2'!#REF!/('جدول  2'!#REF!+'جدول  2'!#REF!+'جدول  2'!#REF!))*100</f>
        <v>#REF!</v>
      </c>
      <c r="K62" s="535" t="e">
        <f>('جدول  2'!#REF!/('جدول  2'!#REF!+'جدول  2'!#REF!+'جدول  2'!#REF!))*100</f>
        <v>#REF!</v>
      </c>
      <c r="L62" s="535" t="e">
        <f>('جدول  2'!#REF!/('جدول  2'!#REF!+'جدول  2'!#REF!+'جدول  2'!#REF!))*100</f>
        <v>#REF!</v>
      </c>
      <c r="M62" s="536"/>
      <c r="N62" s="537" t="e">
        <f>('جدول  2'!#REF!/('جدول  2'!#REF!+'جدول  2'!#REF!+'جدول  2'!#REF!))*100</f>
        <v>#REF!</v>
      </c>
      <c r="O62" s="536" t="e">
        <f>('جدول  2'!#REF!/('جدول  2'!#REF!+'جدول  2'!#REF!+'جدول  2'!#REF!))*100</f>
        <v>#REF!</v>
      </c>
      <c r="P62" s="536" t="e">
        <f>('جدول  2'!#REF!/('جدول  2'!#REF!+'جدول  2'!#REF!+'جدول  2'!#REF!))*100</f>
        <v>#REF!</v>
      </c>
      <c r="Q62" s="536">
        <f>('جدول  2'!C24/('جدول  2'!C21+'جدول  2'!C25+'جدول  2'!C24))*100</f>
        <v>99.194719195973164</v>
      </c>
      <c r="R62" s="536">
        <f>('جدول  2'!D24/('جدول  2'!D21+'جدول  2'!D25+'جدول  2'!D24))*100</f>
        <v>98.751386318493729</v>
      </c>
      <c r="S62" s="536">
        <f>('جدول  2'!E24/('جدول  2'!E21+'جدول  2'!E25+'جدول  2'!E24))*100</f>
        <v>99.026799155931656</v>
      </c>
      <c r="T62" s="597">
        <f>('جدول  2'!F24/('جدول  2'!F21+'جدول  2'!F25+'جدول  2'!F24))*100</f>
        <v>99.336963019617741</v>
      </c>
      <c r="U62" s="597">
        <f>('جدول  2'!G24/('جدول  2'!G21+'جدول  2'!G25+'جدول  2'!G24))*100</f>
        <v>99.168957406942752</v>
      </c>
      <c r="V62" s="597">
        <f>('جدول  2'!H24/('جدول  2'!H21+'جدول  2'!H25+'جدول  2'!H24))*100</f>
        <v>98.333709820229089</v>
      </c>
      <c r="W62" s="406" t="s">
        <v>320</v>
      </c>
      <c r="X62" s="596"/>
      <c r="Y62" s="596"/>
      <c r="Z62" s="596"/>
      <c r="AA62" s="596"/>
      <c r="AB62" s="596"/>
      <c r="AC62" s="596"/>
      <c r="AD62" s="596"/>
      <c r="AE62" s="596"/>
      <c r="AF62" s="596"/>
      <c r="AG62" s="596"/>
    </row>
    <row r="63" spans="2:33" s="225" customFormat="1" ht="24.75" customHeight="1" thickBot="1" x14ac:dyDescent="0.25">
      <c r="B63" s="395"/>
      <c r="C63" s="572"/>
      <c r="D63" s="572"/>
      <c r="E63" s="572"/>
      <c r="F63" s="572"/>
      <c r="G63" s="572"/>
      <c r="H63" s="572"/>
      <c r="I63" s="572"/>
      <c r="J63" s="572"/>
      <c r="K63" s="572"/>
      <c r="L63" s="573"/>
      <c r="M63" s="573"/>
      <c r="N63" s="574"/>
      <c r="O63" s="573"/>
      <c r="P63" s="605"/>
      <c r="Q63" s="573"/>
      <c r="R63" s="573"/>
      <c r="S63" s="573"/>
      <c r="T63" s="605"/>
      <c r="U63" s="605"/>
      <c r="V63" s="605"/>
      <c r="W63" s="598"/>
      <c r="X63" s="596"/>
      <c r="Y63" s="596"/>
      <c r="Z63" s="596"/>
      <c r="AA63" s="596"/>
      <c r="AB63" s="596"/>
      <c r="AC63" s="596"/>
      <c r="AD63" s="596"/>
      <c r="AE63" s="596"/>
      <c r="AF63" s="596"/>
      <c r="AG63" s="596"/>
    </row>
    <row r="64" spans="2:33" s="145" customFormat="1" ht="9" customHeight="1" thickTop="1" x14ac:dyDescent="0.7">
      <c r="C64" s="196"/>
      <c r="D64" s="196"/>
      <c r="E64" s="196"/>
      <c r="F64" s="196"/>
      <c r="G64" s="196"/>
      <c r="H64" s="196"/>
      <c r="I64" s="196"/>
      <c r="J64" s="196"/>
      <c r="K64" s="196"/>
      <c r="L64" s="196"/>
      <c r="M64" s="196"/>
      <c r="N64" s="251"/>
      <c r="O64" s="196"/>
      <c r="P64" s="196"/>
      <c r="Q64" s="196"/>
      <c r="R64" s="196"/>
      <c r="S64" s="196"/>
      <c r="T64" s="196"/>
      <c r="U64" s="196"/>
      <c r="V64" s="196"/>
      <c r="X64" s="248"/>
      <c r="Y64" s="248"/>
      <c r="Z64" s="248"/>
      <c r="AA64" s="248"/>
      <c r="AB64" s="248"/>
      <c r="AC64" s="248"/>
      <c r="AD64" s="248"/>
      <c r="AE64" s="248"/>
      <c r="AF64" s="248"/>
      <c r="AG64" s="248"/>
    </row>
    <row r="65" spans="2:28" s="108" customFormat="1" ht="23.25" x14ac:dyDescent="0.5">
      <c r="B65" s="108" t="s">
        <v>650</v>
      </c>
      <c r="C65" s="69"/>
      <c r="D65" s="69"/>
      <c r="E65" s="69"/>
      <c r="F65" s="69"/>
      <c r="G65" s="69"/>
      <c r="H65" s="69"/>
      <c r="I65" s="69"/>
      <c r="J65" s="69"/>
      <c r="K65" s="69"/>
      <c r="L65" s="69"/>
      <c r="M65" s="69"/>
      <c r="N65" s="261"/>
      <c r="O65" s="69"/>
      <c r="P65" s="69"/>
      <c r="Q65" s="69"/>
      <c r="R65" s="69"/>
      <c r="S65" s="69"/>
      <c r="T65" s="69"/>
      <c r="U65" s="69"/>
      <c r="V65" s="69"/>
      <c r="W65" s="108" t="s">
        <v>651</v>
      </c>
      <c r="Y65" s="262"/>
    </row>
    <row r="66" spans="2:28" s="108" customFormat="1" ht="39.75" hidden="1" customHeight="1" x14ac:dyDescent="0.5">
      <c r="B66" s="1664" t="s">
        <v>694</v>
      </c>
      <c r="C66" s="1665"/>
      <c r="D66" s="1665"/>
      <c r="E66" s="1665"/>
      <c r="F66" s="1665"/>
      <c r="G66" s="1665"/>
      <c r="H66" s="1665"/>
      <c r="I66" s="1665"/>
      <c r="J66" s="1665"/>
      <c r="K66" s="1665"/>
      <c r="L66" s="1666" t="s">
        <v>693</v>
      </c>
      <c r="M66" s="1666"/>
      <c r="N66" s="1666"/>
      <c r="O66" s="1666"/>
      <c r="P66" s="1666"/>
      <c r="Q66" s="1666"/>
      <c r="R66" s="1666"/>
      <c r="S66" s="1666"/>
      <c r="T66" s="1666"/>
      <c r="U66" s="1666"/>
      <c r="V66" s="1666"/>
      <c r="W66" s="1667"/>
      <c r="X66" s="263"/>
      <c r="Y66" s="263"/>
      <c r="Z66" s="263"/>
      <c r="AA66" s="263"/>
      <c r="AB66" s="263"/>
    </row>
    <row r="67" spans="2:28" s="36" customFormat="1" ht="23.25" x14ac:dyDescent="0.5">
      <c r="B67" s="76" t="s">
        <v>587</v>
      </c>
      <c r="C67" s="69"/>
      <c r="D67" s="69"/>
      <c r="E67" s="69"/>
      <c r="F67" s="69"/>
      <c r="G67" s="69"/>
      <c r="H67" s="69"/>
      <c r="I67" s="69"/>
      <c r="J67" s="69"/>
      <c r="K67" s="69"/>
      <c r="L67" s="69"/>
      <c r="M67" s="69"/>
      <c r="N67" s="261"/>
      <c r="O67" s="69"/>
      <c r="P67" s="69"/>
      <c r="Q67" s="69"/>
      <c r="R67" s="69"/>
      <c r="S67" s="69"/>
      <c r="T67" s="69"/>
      <c r="U67" s="264"/>
      <c r="V67" s="264"/>
      <c r="W67" s="36" t="s">
        <v>588</v>
      </c>
    </row>
    <row r="68" spans="2:28" s="145" customFormat="1" ht="30.75" x14ac:dyDescent="0.7">
      <c r="B68" s="145" t="s">
        <v>50</v>
      </c>
      <c r="C68" s="196" t="e">
        <f t="shared" ref="C68:V68" si="10">+C15+C19-C28-C32</f>
        <v>#REF!</v>
      </c>
      <c r="D68" s="196" t="e">
        <f t="shared" si="10"/>
        <v>#REF!</v>
      </c>
      <c r="E68" s="196" t="e">
        <f t="shared" si="10"/>
        <v>#REF!</v>
      </c>
      <c r="F68" s="196" t="e">
        <f t="shared" si="10"/>
        <v>#REF!</v>
      </c>
      <c r="G68" s="196" t="e">
        <f t="shared" si="10"/>
        <v>#REF!</v>
      </c>
      <c r="H68" s="196" t="e">
        <f t="shared" si="10"/>
        <v>#REF!</v>
      </c>
      <c r="I68" s="196" t="e">
        <f t="shared" si="10"/>
        <v>#REF!</v>
      </c>
      <c r="J68" s="196" t="e">
        <f t="shared" si="10"/>
        <v>#REF!</v>
      </c>
      <c r="K68" s="196" t="e">
        <f t="shared" si="10"/>
        <v>#REF!</v>
      </c>
      <c r="L68" s="196" t="e">
        <f t="shared" si="10"/>
        <v>#REF!</v>
      </c>
      <c r="M68" s="196">
        <f t="shared" si="10"/>
        <v>0</v>
      </c>
      <c r="N68" s="251" t="e">
        <f t="shared" si="10"/>
        <v>#REF!</v>
      </c>
      <c r="O68" s="196" t="e">
        <f t="shared" si="10"/>
        <v>#REF!</v>
      </c>
      <c r="P68" s="196" t="e">
        <f t="shared" si="10"/>
        <v>#REF!</v>
      </c>
      <c r="Q68" s="196" t="e">
        <f t="shared" si="10"/>
        <v>#REF!</v>
      </c>
      <c r="R68" s="196" t="e">
        <f t="shared" si="10"/>
        <v>#REF!</v>
      </c>
      <c r="S68" s="196" t="e">
        <f t="shared" si="10"/>
        <v>#REF!</v>
      </c>
      <c r="T68" s="196" t="e">
        <f t="shared" si="10"/>
        <v>#REF!</v>
      </c>
      <c r="U68" s="196" t="e">
        <f t="shared" si="10"/>
        <v>#REF!</v>
      </c>
      <c r="V68" s="196" t="e">
        <f t="shared" si="10"/>
        <v>#REF!</v>
      </c>
      <c r="W68" s="145" t="s">
        <v>56</v>
      </c>
    </row>
    <row r="69" spans="2:28" s="145" customFormat="1" ht="30.75" x14ac:dyDescent="0.7">
      <c r="C69" s="196"/>
      <c r="D69" s="196"/>
      <c r="E69" s="196"/>
      <c r="F69" s="196"/>
      <c r="G69" s="196"/>
      <c r="H69" s="196"/>
      <c r="I69" s="196"/>
      <c r="J69" s="196"/>
      <c r="K69" s="196"/>
      <c r="L69" s="196"/>
      <c r="M69" s="196"/>
      <c r="N69" s="251"/>
      <c r="O69" s="196"/>
      <c r="P69" s="252"/>
      <c r="Q69" s="196"/>
      <c r="R69" s="196"/>
      <c r="S69" s="196"/>
      <c r="T69" s="252"/>
      <c r="U69" s="196"/>
      <c r="V69" s="196"/>
    </row>
    <row r="70" spans="2:28" s="145" customFormat="1" ht="30.75" x14ac:dyDescent="0.7">
      <c r="C70" s="196"/>
      <c r="D70" s="196"/>
      <c r="E70" s="196"/>
      <c r="F70" s="196"/>
      <c r="G70" s="196"/>
      <c r="H70" s="196"/>
      <c r="I70" s="196"/>
      <c r="J70" s="196"/>
      <c r="K70" s="196"/>
      <c r="L70" s="196"/>
      <c r="M70" s="196"/>
      <c r="N70" s="251"/>
      <c r="O70" s="196"/>
      <c r="P70" s="252"/>
      <c r="Q70" s="252"/>
      <c r="R70" s="252"/>
      <c r="S70" s="252"/>
      <c r="T70" s="196"/>
      <c r="U70" s="252"/>
      <c r="V70" s="252"/>
    </row>
    <row r="71" spans="2:28" s="145" customFormat="1" ht="30.75" x14ac:dyDescent="0.7">
      <c r="C71" s="196"/>
      <c r="D71" s="196"/>
      <c r="E71" s="196"/>
      <c r="F71" s="196"/>
      <c r="G71" s="196"/>
      <c r="H71" s="196"/>
      <c r="I71" s="196"/>
      <c r="J71" s="196"/>
      <c r="K71" s="196"/>
      <c r="L71" s="196"/>
      <c r="M71" s="196"/>
      <c r="N71" s="251"/>
      <c r="O71" s="196"/>
      <c r="P71" s="196"/>
      <c r="Q71" s="196"/>
      <c r="R71" s="196"/>
      <c r="S71" s="196"/>
      <c r="T71" s="196"/>
      <c r="U71" s="196"/>
      <c r="V71" s="252"/>
    </row>
    <row r="72" spans="2:28" s="145" customFormat="1" ht="30.75" x14ac:dyDescent="0.7">
      <c r="C72" s="196"/>
      <c r="D72" s="196"/>
      <c r="E72" s="196"/>
      <c r="F72" s="196"/>
      <c r="G72" s="196"/>
      <c r="H72" s="196"/>
      <c r="I72" s="196"/>
      <c r="J72" s="196"/>
      <c r="K72" s="196"/>
      <c r="L72" s="196"/>
      <c r="M72" s="196"/>
      <c r="N72" s="251"/>
      <c r="O72" s="196"/>
      <c r="P72" s="196"/>
      <c r="Q72" s="196"/>
      <c r="R72" s="196"/>
      <c r="S72" s="196"/>
      <c r="T72" s="196"/>
      <c r="U72" s="196"/>
      <c r="V72" s="252"/>
    </row>
    <row r="73" spans="2:28" s="145" customFormat="1" ht="30.75" x14ac:dyDescent="0.7">
      <c r="C73" s="196"/>
      <c r="D73" s="196"/>
      <c r="E73" s="196"/>
      <c r="F73" s="196"/>
      <c r="G73" s="196"/>
      <c r="H73" s="196"/>
      <c r="I73" s="196"/>
      <c r="J73" s="196"/>
      <c r="K73" s="196"/>
      <c r="L73" s="196"/>
      <c r="M73" s="196"/>
      <c r="N73" s="251"/>
      <c r="O73" s="196"/>
      <c r="P73" s="196"/>
      <c r="Q73" s="196"/>
      <c r="R73" s="196"/>
      <c r="S73" s="196"/>
      <c r="T73" s="196"/>
      <c r="U73" s="196"/>
      <c r="V73" s="252"/>
    </row>
    <row r="74" spans="2:28" s="145" customFormat="1" ht="30.75" x14ac:dyDescent="0.7">
      <c r="C74" s="196"/>
      <c r="D74" s="196"/>
      <c r="E74" s="196"/>
      <c r="F74" s="196"/>
      <c r="G74" s="196"/>
      <c r="H74" s="196"/>
      <c r="I74" s="196"/>
      <c r="J74" s="196"/>
      <c r="K74" s="196"/>
      <c r="L74" s="196"/>
      <c r="M74" s="196"/>
      <c r="N74" s="251"/>
      <c r="O74" s="196"/>
      <c r="P74" s="196"/>
      <c r="Q74" s="196"/>
      <c r="R74" s="196"/>
      <c r="S74" s="196"/>
      <c r="T74" s="196"/>
      <c r="U74" s="196"/>
      <c r="V74" s="252"/>
    </row>
    <row r="75" spans="2:28" s="145" customFormat="1" ht="30.75" x14ac:dyDescent="0.7">
      <c r="C75" s="196"/>
      <c r="D75" s="196"/>
      <c r="E75" s="196"/>
      <c r="F75" s="196"/>
      <c r="G75" s="196"/>
      <c r="H75" s="196"/>
      <c r="I75" s="196"/>
      <c r="J75" s="196"/>
      <c r="K75" s="196"/>
      <c r="L75" s="196"/>
      <c r="M75" s="196"/>
      <c r="N75" s="251"/>
      <c r="O75" s="196"/>
      <c r="P75" s="196"/>
      <c r="Q75" s="196"/>
      <c r="R75" s="196"/>
      <c r="S75" s="196"/>
      <c r="T75" s="196"/>
      <c r="U75" s="196"/>
      <c r="V75" s="252"/>
    </row>
    <row r="76" spans="2:28" s="145" customFormat="1" ht="30.75" x14ac:dyDescent="0.7">
      <c r="C76" s="196"/>
      <c r="D76" s="196"/>
      <c r="E76" s="196"/>
      <c r="F76" s="196"/>
      <c r="G76" s="196"/>
      <c r="H76" s="196"/>
      <c r="I76" s="196"/>
      <c r="J76" s="196"/>
      <c r="K76" s="196"/>
      <c r="L76" s="196"/>
      <c r="M76" s="196"/>
      <c r="N76" s="251"/>
      <c r="O76" s="196"/>
      <c r="P76" s="196"/>
      <c r="Q76" s="196"/>
      <c r="R76" s="196"/>
      <c r="S76" s="196"/>
      <c r="T76" s="196"/>
      <c r="U76" s="196"/>
      <c r="V76" s="252"/>
    </row>
    <row r="77" spans="2:28" s="145" customFormat="1" ht="30.75" x14ac:dyDescent="0.7">
      <c r="C77" s="196"/>
      <c r="D77" s="196"/>
      <c r="E77" s="196"/>
      <c r="F77" s="196"/>
      <c r="G77" s="196"/>
      <c r="H77" s="196"/>
      <c r="I77" s="196"/>
      <c r="J77" s="196"/>
      <c r="K77" s="196"/>
      <c r="L77" s="196"/>
      <c r="M77" s="196"/>
      <c r="N77" s="251"/>
      <c r="O77" s="196"/>
      <c r="P77" s="196"/>
      <c r="Q77" s="196"/>
      <c r="R77" s="196"/>
      <c r="S77" s="196"/>
      <c r="T77" s="196"/>
      <c r="U77" s="196"/>
      <c r="V77" s="252"/>
    </row>
    <row r="78" spans="2:28" s="145" customFormat="1" ht="30.75" x14ac:dyDescent="0.7">
      <c r="C78" s="196"/>
      <c r="D78" s="196"/>
      <c r="E78" s="196"/>
      <c r="F78" s="196"/>
      <c r="G78" s="196"/>
      <c r="H78" s="196"/>
      <c r="I78" s="196"/>
      <c r="J78" s="196"/>
      <c r="K78" s="196"/>
      <c r="L78" s="196"/>
      <c r="M78" s="196"/>
      <c r="N78" s="251"/>
      <c r="O78" s="196"/>
      <c r="P78" s="196"/>
      <c r="Q78" s="196"/>
      <c r="R78" s="252"/>
      <c r="S78" s="196"/>
      <c r="T78" s="196"/>
      <c r="U78" s="196"/>
      <c r="V78" s="252"/>
    </row>
    <row r="79" spans="2:28" s="145" customFormat="1" ht="30.75" x14ac:dyDescent="0.7">
      <c r="C79" s="196"/>
      <c r="D79" s="196"/>
      <c r="E79" s="196"/>
      <c r="F79" s="196"/>
      <c r="G79" s="196"/>
      <c r="H79" s="196"/>
      <c r="I79" s="196"/>
      <c r="J79" s="196"/>
      <c r="K79" s="196"/>
      <c r="L79" s="196"/>
      <c r="M79" s="196"/>
      <c r="N79" s="251"/>
      <c r="O79" s="196"/>
      <c r="P79" s="196"/>
      <c r="Q79" s="196"/>
      <c r="R79" s="196"/>
      <c r="S79" s="196"/>
      <c r="T79" s="196"/>
      <c r="U79" s="196"/>
      <c r="V79" s="252"/>
    </row>
    <row r="80" spans="2:28" s="145" customFormat="1" ht="30.75" x14ac:dyDescent="0.7">
      <c r="C80" s="196"/>
      <c r="D80" s="196"/>
      <c r="E80" s="196"/>
      <c r="F80" s="196"/>
      <c r="G80" s="196"/>
      <c r="H80" s="196"/>
      <c r="I80" s="196"/>
      <c r="J80" s="196"/>
      <c r="K80" s="196"/>
      <c r="L80" s="196"/>
      <c r="M80" s="196"/>
      <c r="N80" s="251"/>
      <c r="O80" s="196"/>
      <c r="P80" s="196"/>
      <c r="Q80" s="196"/>
      <c r="R80" s="196"/>
      <c r="S80" s="196"/>
      <c r="T80" s="252"/>
      <c r="U80" s="196"/>
      <c r="V80" s="252"/>
    </row>
    <row r="81" spans="3:22" s="145" customFormat="1" ht="30.75" x14ac:dyDescent="0.7">
      <c r="C81" s="196"/>
      <c r="D81" s="196"/>
      <c r="E81" s="196"/>
      <c r="F81" s="196"/>
      <c r="G81" s="196"/>
      <c r="H81" s="196"/>
      <c r="I81" s="196"/>
      <c r="J81" s="196"/>
      <c r="K81" s="196"/>
      <c r="L81" s="196"/>
      <c r="M81" s="196"/>
      <c r="N81" s="251"/>
      <c r="O81" s="196"/>
      <c r="P81" s="196"/>
      <c r="Q81" s="252"/>
      <c r="R81" s="196"/>
      <c r="S81" s="196"/>
      <c r="T81" s="252"/>
      <c r="U81" s="196"/>
      <c r="V81" s="252"/>
    </row>
    <row r="82" spans="3:22" s="145" customFormat="1" ht="30.75" x14ac:dyDescent="0.7">
      <c r="N82" s="249"/>
      <c r="V82" s="252"/>
    </row>
    <row r="83" spans="3:22" ht="30.75" x14ac:dyDescent="0.7">
      <c r="V83" s="252"/>
    </row>
    <row r="84" spans="3:22" ht="30.75" x14ac:dyDescent="0.7">
      <c r="V84" s="252"/>
    </row>
    <row r="85" spans="3:22" ht="30.75" x14ac:dyDescent="0.7">
      <c r="V85" s="252"/>
    </row>
    <row r="86" spans="3:22" ht="30.75" x14ac:dyDescent="0.7">
      <c r="V86" s="252"/>
    </row>
    <row r="87" spans="3:22" ht="30.75" x14ac:dyDescent="0.7">
      <c r="V87" s="252"/>
    </row>
    <row r="88" spans="3:22" ht="30.75" x14ac:dyDescent="0.7">
      <c r="V88" s="252"/>
    </row>
    <row r="89" spans="3:22" ht="30.75" x14ac:dyDescent="0.7">
      <c r="V89" s="252"/>
    </row>
    <row r="90" spans="3:22" ht="30.75" x14ac:dyDescent="0.7">
      <c r="V90" s="252"/>
    </row>
    <row r="91" spans="3:22" ht="30.75" x14ac:dyDescent="0.7">
      <c r="V91" s="252"/>
    </row>
    <row r="92" spans="3:22" ht="30.75" x14ac:dyDescent="0.7">
      <c r="V92" s="252"/>
    </row>
    <row r="93" spans="3:22" ht="30.75" x14ac:dyDescent="0.7">
      <c r="V93" s="252"/>
    </row>
    <row r="94" spans="3:22" ht="30.75" x14ac:dyDescent="0.7">
      <c r="V94" s="252"/>
    </row>
    <row r="95" spans="3:22" ht="30.75" x14ac:dyDescent="0.7">
      <c r="V95" s="252"/>
    </row>
    <row r="96" spans="3:22" ht="30.75" x14ac:dyDescent="0.7">
      <c r="V96" s="252"/>
    </row>
    <row r="97" spans="22:22" ht="30.75" x14ac:dyDescent="0.7">
      <c r="V97" s="252"/>
    </row>
    <row r="98" spans="22:22" ht="30.75" x14ac:dyDescent="0.7">
      <c r="V98" s="252"/>
    </row>
    <row r="99" spans="22:22" ht="30.75" x14ac:dyDescent="0.7">
      <c r="V99" s="252"/>
    </row>
    <row r="100" spans="22:22" ht="30.75" x14ac:dyDescent="0.7">
      <c r="V100" s="252"/>
    </row>
    <row r="101" spans="22:22" ht="30.75" x14ac:dyDescent="0.7">
      <c r="V101" s="252"/>
    </row>
    <row r="102" spans="22:22" ht="30.75" x14ac:dyDescent="0.7">
      <c r="V102" s="252"/>
    </row>
    <row r="103" spans="22:22" ht="30.75" x14ac:dyDescent="0.7">
      <c r="V103" s="252"/>
    </row>
    <row r="104" spans="22:22" ht="30.75" x14ac:dyDescent="0.7">
      <c r="V104" s="252"/>
    </row>
    <row r="105" spans="22:22" ht="30.75" x14ac:dyDescent="0.7">
      <c r="V105" s="252"/>
    </row>
    <row r="106" spans="22:22" ht="30.75" x14ac:dyDescent="0.7">
      <c r="V106" s="252"/>
    </row>
    <row r="107" spans="22:22" ht="30.75" x14ac:dyDescent="0.7">
      <c r="V107" s="252"/>
    </row>
    <row r="108" spans="22:22" ht="30.75" x14ac:dyDescent="0.7">
      <c r="V108" s="252"/>
    </row>
    <row r="109" spans="22:22" ht="30.75" x14ac:dyDescent="0.7">
      <c r="V109" s="252"/>
    </row>
    <row r="110" spans="22:22" ht="30.75" x14ac:dyDescent="0.7">
      <c r="V110" s="252"/>
    </row>
    <row r="111" spans="22:22" ht="30.75" x14ac:dyDescent="0.7">
      <c r="V111" s="252"/>
    </row>
    <row r="112" spans="22:22" ht="30.75" x14ac:dyDescent="0.7">
      <c r="V112" s="252"/>
    </row>
    <row r="113" spans="22:22" ht="30.75" x14ac:dyDescent="0.7">
      <c r="V113" s="252"/>
    </row>
    <row r="114" spans="22:22" ht="30.75" x14ac:dyDescent="0.7">
      <c r="V114" s="252"/>
    </row>
    <row r="115" spans="22:22" ht="30.75" x14ac:dyDescent="0.7">
      <c r="V115" s="252"/>
    </row>
    <row r="116" spans="22:22" ht="30.75" x14ac:dyDescent="0.7">
      <c r="V116" s="252"/>
    </row>
    <row r="117" spans="22:22" ht="30.75" x14ac:dyDescent="0.7">
      <c r="V117" s="252"/>
    </row>
    <row r="118" spans="22:22" ht="30.75" x14ac:dyDescent="0.7">
      <c r="V118" s="252"/>
    </row>
    <row r="119" spans="22:22" ht="30.75" x14ac:dyDescent="0.7">
      <c r="V119" s="252"/>
    </row>
    <row r="120" spans="22:22" ht="30.75" x14ac:dyDescent="0.7">
      <c r="V120" s="252"/>
    </row>
    <row r="121" spans="22:22" ht="30.75" x14ac:dyDescent="0.7">
      <c r="V121" s="252"/>
    </row>
    <row r="122" spans="22:22" ht="30.75" x14ac:dyDescent="0.7">
      <c r="V122" s="252"/>
    </row>
    <row r="123" spans="22:22" ht="30.75" x14ac:dyDescent="0.7">
      <c r="V123" s="252"/>
    </row>
    <row r="124" spans="22:22" ht="30.75" x14ac:dyDescent="0.7">
      <c r="V124" s="252"/>
    </row>
    <row r="125" spans="22:22" ht="30.75" x14ac:dyDescent="0.7">
      <c r="V125" s="252"/>
    </row>
    <row r="126" spans="22:22" ht="30.75" x14ac:dyDescent="0.7">
      <c r="V126" s="252"/>
    </row>
    <row r="127" spans="22:22" ht="30.75" x14ac:dyDescent="0.7">
      <c r="V127" s="252"/>
    </row>
    <row r="128" spans="22:22" ht="30.75" x14ac:dyDescent="0.7">
      <c r="V128" s="252"/>
    </row>
    <row r="129" spans="22:22" ht="30.75" x14ac:dyDescent="0.7">
      <c r="V129" s="252"/>
    </row>
    <row r="130" spans="22:22" ht="30.75" x14ac:dyDescent="0.7">
      <c r="V130" s="252"/>
    </row>
    <row r="131" spans="22:22" ht="30.75" x14ac:dyDescent="0.7">
      <c r="V131" s="252"/>
    </row>
    <row r="132" spans="22:22" ht="30.75" x14ac:dyDescent="0.7">
      <c r="V132" s="252"/>
    </row>
    <row r="133" spans="22:22" ht="30.75" x14ac:dyDescent="0.7">
      <c r="V133" s="252"/>
    </row>
    <row r="134" spans="22:22" ht="30.75" x14ac:dyDescent="0.7">
      <c r="V134" s="252"/>
    </row>
    <row r="135" spans="22:22" ht="30.75" x14ac:dyDescent="0.7">
      <c r="V135" s="252"/>
    </row>
    <row r="136" spans="22:22" ht="30.75" x14ac:dyDescent="0.7">
      <c r="V136" s="252"/>
    </row>
    <row r="137" spans="22:22" ht="30.75" x14ac:dyDescent="0.7">
      <c r="V137" s="252"/>
    </row>
    <row r="138" spans="22:22" ht="30.75" x14ac:dyDescent="0.7">
      <c r="V138" s="252"/>
    </row>
    <row r="139" spans="22:22" ht="30.75" x14ac:dyDescent="0.7">
      <c r="V139" s="252"/>
    </row>
    <row r="140" spans="22:22" ht="30.75" x14ac:dyDescent="0.7">
      <c r="V140" s="252"/>
    </row>
    <row r="141" spans="22:22" ht="30.75" x14ac:dyDescent="0.7">
      <c r="V141" s="252"/>
    </row>
    <row r="142" spans="22:22" ht="30.75" x14ac:dyDescent="0.7">
      <c r="V142" s="252"/>
    </row>
    <row r="143" spans="22:22" ht="30.75" x14ac:dyDescent="0.7">
      <c r="V143" s="252"/>
    </row>
    <row r="144" spans="22:22" ht="30.75" x14ac:dyDescent="0.7">
      <c r="V144" s="252"/>
    </row>
    <row r="145" spans="22:22" ht="30.75" x14ac:dyDescent="0.7">
      <c r="V145" s="252"/>
    </row>
    <row r="146" spans="22:22" ht="30.75" x14ac:dyDescent="0.7">
      <c r="V146" s="252"/>
    </row>
    <row r="147" spans="22:22" ht="30.75" x14ac:dyDescent="0.7">
      <c r="V147" s="252"/>
    </row>
    <row r="148" spans="22:22" ht="30.75" x14ac:dyDescent="0.7">
      <c r="V148" s="252"/>
    </row>
    <row r="149" spans="22:22" ht="30.75" x14ac:dyDescent="0.7">
      <c r="V149" s="252"/>
    </row>
    <row r="150" spans="22:22" ht="30.75" x14ac:dyDescent="0.7">
      <c r="V150" s="252"/>
    </row>
    <row r="151" spans="22:22" ht="30.75" x14ac:dyDescent="0.7">
      <c r="V151" s="252"/>
    </row>
    <row r="152" spans="22:22" ht="30.75" x14ac:dyDescent="0.7">
      <c r="V152" s="252"/>
    </row>
    <row r="153" spans="22:22" ht="30.75" x14ac:dyDescent="0.7">
      <c r="V153" s="252"/>
    </row>
    <row r="154" spans="22:22" ht="30.75" x14ac:dyDescent="0.7">
      <c r="V154" s="252"/>
    </row>
    <row r="155" spans="22:22" ht="30.75" x14ac:dyDescent="0.7">
      <c r="V155" s="252"/>
    </row>
    <row r="156" spans="22:22" ht="30.75" x14ac:dyDescent="0.7">
      <c r="V156" s="252"/>
    </row>
    <row r="157" spans="22:22" ht="30.75" x14ac:dyDescent="0.7">
      <c r="V157" s="252"/>
    </row>
    <row r="158" spans="22:22" ht="30.75" x14ac:dyDescent="0.7">
      <c r="V158" s="252"/>
    </row>
    <row r="159" spans="22:22" ht="30.75" x14ac:dyDescent="0.7">
      <c r="V159" s="252"/>
    </row>
    <row r="160" spans="22:22" ht="30.75" x14ac:dyDescent="0.7">
      <c r="V160" s="252"/>
    </row>
    <row r="161" spans="22:22" ht="30.75" x14ac:dyDescent="0.7">
      <c r="V161" s="252"/>
    </row>
    <row r="162" spans="22:22" ht="30.75" x14ac:dyDescent="0.7">
      <c r="V162" s="252"/>
    </row>
    <row r="163" spans="22:22" ht="30.75" x14ac:dyDescent="0.7">
      <c r="V163" s="252"/>
    </row>
    <row r="164" spans="22:22" ht="30.75" x14ac:dyDescent="0.7">
      <c r="V164" s="252"/>
    </row>
    <row r="165" spans="22:22" ht="30.75" x14ac:dyDescent="0.7">
      <c r="V165" s="252"/>
    </row>
    <row r="166" spans="22:22" ht="30.75" x14ac:dyDescent="0.7">
      <c r="V166" s="252"/>
    </row>
    <row r="167" spans="22:22" ht="30.75" x14ac:dyDescent="0.7">
      <c r="V167" s="252"/>
    </row>
    <row r="168" spans="22:22" ht="30.75" x14ac:dyDescent="0.7">
      <c r="V168" s="252"/>
    </row>
    <row r="169" spans="22:22" ht="30.75" x14ac:dyDescent="0.7">
      <c r="V169" s="252"/>
    </row>
    <row r="170" spans="22:22" ht="30.75" x14ac:dyDescent="0.7">
      <c r="V170" s="252"/>
    </row>
    <row r="171" spans="22:22" ht="30.75" x14ac:dyDescent="0.7">
      <c r="V171" s="252"/>
    </row>
    <row r="172" spans="22:22" ht="30.75" x14ac:dyDescent="0.7">
      <c r="V172" s="252"/>
    </row>
    <row r="173" spans="22:22" ht="30.75" x14ac:dyDescent="0.7">
      <c r="V173" s="252"/>
    </row>
    <row r="174" spans="22:22" ht="30.75" x14ac:dyDescent="0.7">
      <c r="V174" s="252"/>
    </row>
    <row r="175" spans="22:22" ht="30.75" x14ac:dyDescent="0.7">
      <c r="V175" s="252"/>
    </row>
    <row r="176" spans="22:22" ht="30.75" x14ac:dyDescent="0.7">
      <c r="V176" s="252"/>
    </row>
    <row r="177" spans="22:22" ht="30.75" x14ac:dyDescent="0.7">
      <c r="V177" s="252"/>
    </row>
    <row r="178" spans="22:22" ht="30.75" x14ac:dyDescent="0.7">
      <c r="V178" s="252"/>
    </row>
    <row r="179" spans="22:22" ht="30.75" x14ac:dyDescent="0.7">
      <c r="V179" s="252"/>
    </row>
    <row r="180" spans="22:22" ht="30.75" x14ac:dyDescent="0.7">
      <c r="V180" s="252"/>
    </row>
    <row r="181" spans="22:22" ht="30.75" x14ac:dyDescent="0.7">
      <c r="V181" s="252"/>
    </row>
    <row r="182" spans="22:22" ht="30.75" x14ac:dyDescent="0.7">
      <c r="V182" s="252"/>
    </row>
    <row r="183" spans="22:22" ht="30.75" x14ac:dyDescent="0.7">
      <c r="V183" s="252"/>
    </row>
    <row r="184" spans="22:22" ht="30.75" x14ac:dyDescent="0.7">
      <c r="V184" s="252"/>
    </row>
    <row r="185" spans="22:22" ht="30.75" x14ac:dyDescent="0.7">
      <c r="V185" s="252"/>
    </row>
    <row r="186" spans="22:22" ht="30.75" x14ac:dyDescent="0.7">
      <c r="V186" s="252"/>
    </row>
    <row r="187" spans="22:22" ht="30.75" x14ac:dyDescent="0.7">
      <c r="V187" s="252"/>
    </row>
    <row r="188" spans="22:22" ht="30.75" x14ac:dyDescent="0.7">
      <c r="V188" s="252"/>
    </row>
    <row r="189" spans="22:22" ht="30.75" x14ac:dyDescent="0.7">
      <c r="V189" s="252"/>
    </row>
    <row r="190" spans="22:22" ht="30.75" x14ac:dyDescent="0.7">
      <c r="V190" s="252"/>
    </row>
    <row r="191" spans="22:22" ht="30.75" x14ac:dyDescent="0.7">
      <c r="V191" s="252"/>
    </row>
    <row r="192" spans="22:22" ht="30.75" x14ac:dyDescent="0.7">
      <c r="V192" s="252"/>
    </row>
    <row r="193" spans="22:22" ht="30.75" x14ac:dyDescent="0.7">
      <c r="V193" s="252"/>
    </row>
    <row r="194" spans="22:22" ht="30.75" x14ac:dyDescent="0.7">
      <c r="V194" s="252"/>
    </row>
    <row r="195" spans="22:22" ht="30.75" x14ac:dyDescent="0.7">
      <c r="V195" s="252"/>
    </row>
    <row r="196" spans="22:22" ht="30.75" x14ac:dyDescent="0.7">
      <c r="V196" s="252"/>
    </row>
    <row r="197" spans="22:22" ht="30.75" x14ac:dyDescent="0.7">
      <c r="V197" s="252"/>
    </row>
    <row r="198" spans="22:22" ht="30.75" x14ac:dyDescent="0.7">
      <c r="V198" s="252"/>
    </row>
    <row r="199" spans="22:22" ht="30.75" x14ac:dyDescent="0.7">
      <c r="V199" s="252"/>
    </row>
    <row r="200" spans="22:22" ht="30.75" x14ac:dyDescent="0.7">
      <c r="V200" s="252"/>
    </row>
    <row r="201" spans="22:22" ht="30.75" x14ac:dyDescent="0.7">
      <c r="V201" s="252"/>
    </row>
    <row r="202" spans="22:22" ht="30.75" x14ac:dyDescent="0.7">
      <c r="V202" s="252"/>
    </row>
    <row r="203" spans="22:22" ht="30.75" x14ac:dyDescent="0.7">
      <c r="V203" s="252"/>
    </row>
    <row r="204" spans="22:22" ht="30.75" x14ac:dyDescent="0.7">
      <c r="V204" s="252"/>
    </row>
    <row r="205" spans="22:22" ht="30.75" x14ac:dyDescent="0.7">
      <c r="V205" s="252"/>
    </row>
    <row r="206" spans="22:22" ht="30.75" x14ac:dyDescent="0.7">
      <c r="V206" s="252"/>
    </row>
    <row r="207" spans="22:22" ht="30.75" x14ac:dyDescent="0.7">
      <c r="V207" s="252"/>
    </row>
    <row r="208" spans="22:22" ht="30.75" x14ac:dyDescent="0.7">
      <c r="V208" s="252"/>
    </row>
    <row r="209" spans="22:22" ht="30.75" x14ac:dyDescent="0.7">
      <c r="V209" s="252"/>
    </row>
    <row r="210" spans="22:22" ht="30.75" x14ac:dyDescent="0.7">
      <c r="V210" s="252"/>
    </row>
    <row r="211" spans="22:22" ht="30.75" x14ac:dyDescent="0.7">
      <c r="V211" s="252"/>
    </row>
    <row r="212" spans="22:22" ht="30.75" x14ac:dyDescent="0.7">
      <c r="V212" s="252"/>
    </row>
    <row r="213" spans="22:22" ht="30.75" x14ac:dyDescent="0.7">
      <c r="V213" s="252"/>
    </row>
    <row r="214" spans="22:22" ht="30.75" x14ac:dyDescent="0.7">
      <c r="V214" s="252"/>
    </row>
    <row r="215" spans="22:22" ht="30.75" x14ac:dyDescent="0.7">
      <c r="V215" s="252"/>
    </row>
    <row r="216" spans="22:22" ht="30.75" x14ac:dyDescent="0.7">
      <c r="V216" s="252"/>
    </row>
    <row r="217" spans="22:22" ht="30.75" x14ac:dyDescent="0.7">
      <c r="V217" s="252"/>
    </row>
    <row r="218" spans="22:22" ht="30.75" x14ac:dyDescent="0.7">
      <c r="V218" s="252"/>
    </row>
    <row r="219" spans="22:22" ht="30.75" x14ac:dyDescent="0.7">
      <c r="V219" s="252"/>
    </row>
    <row r="220" spans="22:22" ht="30.75" x14ac:dyDescent="0.7">
      <c r="V220" s="252"/>
    </row>
    <row r="221" spans="22:22" ht="30.75" x14ac:dyDescent="0.7">
      <c r="V221" s="252"/>
    </row>
    <row r="222" spans="22:22" ht="30.75" x14ac:dyDescent="0.7">
      <c r="V222" s="252"/>
    </row>
    <row r="223" spans="22:22" ht="30.75" x14ac:dyDescent="0.7">
      <c r="V223" s="252"/>
    </row>
    <row r="224" spans="22:22" ht="30.75" x14ac:dyDescent="0.7">
      <c r="V224" s="252"/>
    </row>
    <row r="225" spans="22:22" ht="30.75" x14ac:dyDescent="0.7">
      <c r="V225" s="252"/>
    </row>
    <row r="226" spans="22:22" ht="30.75" x14ac:dyDescent="0.7">
      <c r="V226" s="252"/>
    </row>
    <row r="227" spans="22:22" ht="30.75" x14ac:dyDescent="0.7">
      <c r="V227" s="252"/>
    </row>
    <row r="228" spans="22:22" ht="30.75" x14ac:dyDescent="0.7">
      <c r="V228" s="252"/>
    </row>
    <row r="229" spans="22:22" ht="30.75" x14ac:dyDescent="0.7">
      <c r="V229" s="252"/>
    </row>
    <row r="230" spans="22:22" ht="30.75" x14ac:dyDescent="0.7">
      <c r="V230" s="252"/>
    </row>
    <row r="231" spans="22:22" ht="30.75" x14ac:dyDescent="0.7">
      <c r="V231" s="252"/>
    </row>
    <row r="232" spans="22:22" ht="30.75" x14ac:dyDescent="0.7">
      <c r="V232" s="252"/>
    </row>
    <row r="233" spans="22:22" ht="30.75" x14ac:dyDescent="0.7">
      <c r="V233" s="252"/>
    </row>
    <row r="234" spans="22:22" ht="30.75" x14ac:dyDescent="0.7">
      <c r="V234" s="252"/>
    </row>
    <row r="235" spans="22:22" ht="30.75" x14ac:dyDescent="0.7">
      <c r="V235" s="252"/>
    </row>
    <row r="236" spans="22:22" ht="30.75" x14ac:dyDescent="0.7">
      <c r="V236" s="252"/>
    </row>
    <row r="237" spans="22:22" ht="30.75" x14ac:dyDescent="0.7">
      <c r="V237" s="252"/>
    </row>
    <row r="238" spans="22:22" ht="30.75" x14ac:dyDescent="0.7">
      <c r="V238" s="252"/>
    </row>
    <row r="239" spans="22:22" ht="30.75" x14ac:dyDescent="0.7">
      <c r="V239" s="252"/>
    </row>
    <row r="240" spans="22:22" ht="30.75" x14ac:dyDescent="0.7">
      <c r="V240" s="252"/>
    </row>
    <row r="241" spans="22:22" ht="30.75" x14ac:dyDescent="0.7">
      <c r="V241" s="252"/>
    </row>
    <row r="242" spans="22:22" ht="30.75" x14ac:dyDescent="0.7">
      <c r="V242" s="252"/>
    </row>
    <row r="243" spans="22:22" ht="30.75" x14ac:dyDescent="0.7">
      <c r="V243" s="252"/>
    </row>
    <row r="244" spans="22:22" ht="30.75" x14ac:dyDescent="0.7">
      <c r="V244" s="252"/>
    </row>
    <row r="245" spans="22:22" ht="30.75" x14ac:dyDescent="0.7">
      <c r="V245" s="252"/>
    </row>
    <row r="246" spans="22:22" ht="30.75" x14ac:dyDescent="0.7">
      <c r="V246" s="252"/>
    </row>
    <row r="247" spans="22:22" ht="30.75" x14ac:dyDescent="0.7">
      <c r="V247" s="252"/>
    </row>
    <row r="248" spans="22:22" ht="30.75" x14ac:dyDescent="0.7">
      <c r="V248" s="252"/>
    </row>
    <row r="249" spans="22:22" ht="30.75" x14ac:dyDescent="0.7">
      <c r="V249" s="252"/>
    </row>
    <row r="250" spans="22:22" ht="30.75" x14ac:dyDescent="0.7">
      <c r="V250" s="252"/>
    </row>
    <row r="251" spans="22:22" ht="30.75" x14ac:dyDescent="0.7">
      <c r="V251" s="252"/>
    </row>
    <row r="252" spans="22:22" ht="30.75" x14ac:dyDescent="0.7">
      <c r="V252" s="252"/>
    </row>
    <row r="253" spans="22:22" ht="30.75" x14ac:dyDescent="0.7">
      <c r="V253" s="252"/>
    </row>
    <row r="254" spans="22:22" ht="30.75" x14ac:dyDescent="0.7">
      <c r="V254" s="252"/>
    </row>
    <row r="255" spans="22:22" ht="30.75" x14ac:dyDescent="0.7">
      <c r="V255" s="252"/>
    </row>
    <row r="256" spans="22:22" ht="30.75" x14ac:dyDescent="0.7">
      <c r="V256" s="252"/>
    </row>
    <row r="257" spans="22:22" ht="30.75" x14ac:dyDescent="0.7">
      <c r="V257" s="252"/>
    </row>
    <row r="258" spans="22:22" ht="30.75" x14ac:dyDescent="0.7">
      <c r="V258" s="252"/>
    </row>
    <row r="259" spans="22:22" ht="30.75" x14ac:dyDescent="0.7">
      <c r="V259" s="252"/>
    </row>
    <row r="260" spans="22:22" ht="30.75" x14ac:dyDescent="0.7">
      <c r="V260" s="252"/>
    </row>
    <row r="261" spans="22:22" ht="30.75" x14ac:dyDescent="0.7">
      <c r="V261" s="252"/>
    </row>
    <row r="262" spans="22:22" ht="30.75" x14ac:dyDescent="0.7">
      <c r="V262" s="252"/>
    </row>
    <row r="263" spans="22:22" ht="30.75" x14ac:dyDescent="0.7">
      <c r="V263" s="252"/>
    </row>
    <row r="264" spans="22:22" ht="30.75" x14ac:dyDescent="0.7">
      <c r="V264" s="252"/>
    </row>
    <row r="265" spans="22:22" ht="30.75" x14ac:dyDescent="0.7">
      <c r="V265" s="252"/>
    </row>
    <row r="266" spans="22:22" ht="30.75" x14ac:dyDescent="0.7">
      <c r="V266" s="252"/>
    </row>
    <row r="267" spans="22:22" ht="30.75" x14ac:dyDescent="0.7">
      <c r="V267" s="252"/>
    </row>
    <row r="268" spans="22:22" ht="30.75" x14ac:dyDescent="0.7">
      <c r="V268" s="252"/>
    </row>
    <row r="269" spans="22:22" ht="30.75" x14ac:dyDescent="0.7">
      <c r="V269" s="252"/>
    </row>
    <row r="270" spans="22:22" ht="30.75" x14ac:dyDescent="0.7">
      <c r="V270" s="252"/>
    </row>
    <row r="271" spans="22:22" ht="30.75" x14ac:dyDescent="0.7">
      <c r="V271" s="252"/>
    </row>
    <row r="272" spans="22:22" ht="30.75" x14ac:dyDescent="0.7">
      <c r="V272" s="252"/>
    </row>
    <row r="273" spans="22:22" ht="30.75" x14ac:dyDescent="0.7">
      <c r="V273" s="252"/>
    </row>
    <row r="274" spans="22:22" ht="30.75" x14ac:dyDescent="0.7">
      <c r="V274" s="252"/>
    </row>
  </sheetData>
  <mergeCells count="24">
    <mergeCell ref="B66:K66"/>
    <mergeCell ref="L66:W66"/>
    <mergeCell ref="Q9:Q11"/>
    <mergeCell ref="R9:R11"/>
    <mergeCell ref="S9:S11"/>
    <mergeCell ref="T9:T11"/>
    <mergeCell ref="U9:U11"/>
    <mergeCell ref="W9:W11"/>
    <mergeCell ref="J9:J11"/>
    <mergeCell ref="K9:K11"/>
    <mergeCell ref="L9:L11"/>
    <mergeCell ref="N9:N11"/>
    <mergeCell ref="O9:O11"/>
    <mergeCell ref="P9:P11"/>
    <mergeCell ref="B3:W3"/>
    <mergeCell ref="B5:W5"/>
    <mergeCell ref="B9:B11"/>
    <mergeCell ref="C9:C11"/>
    <mergeCell ref="D9:D11"/>
    <mergeCell ref="E9:E11"/>
    <mergeCell ref="F9:F11"/>
    <mergeCell ref="G9:G11"/>
    <mergeCell ref="H9:H11"/>
    <mergeCell ref="I9:I11"/>
  </mergeCells>
  <printOptions horizontalCentered="1"/>
  <pageMargins left="0.19685039370078741" right="0.19685039370078741" top="0.59055118110236227" bottom="0.39370078740157483" header="0.51181102362204722" footer="0.51181102362204722"/>
  <pageSetup paperSize="9" scale="42" orientation="portrait" r:id="rId1"/>
  <headerFooter alignWithMargins="0">
    <oddFooter>&amp;C&amp;"Times New Roman,Regular"&amp;20- 9 -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1"/>
  <dimension ref="A1:AY180"/>
  <sheetViews>
    <sheetView rightToLeft="1" view="pageBreakPreview" zoomScale="50" zoomScaleNormal="50" zoomScaleSheetLayoutView="50" workbookViewId="0"/>
  </sheetViews>
  <sheetFormatPr defaultRowHeight="21.75" x14ac:dyDescent="0.5"/>
  <cols>
    <col min="1" max="1" width="10.5703125" style="35" customWidth="1"/>
    <col min="2" max="2" width="74.28515625" style="31" customWidth="1"/>
    <col min="3" max="20" width="16.28515625" style="35" customWidth="1"/>
    <col min="21" max="21" width="70.85546875" style="31" customWidth="1"/>
    <col min="22" max="22" width="17.140625" style="35" bestFit="1" customWidth="1"/>
    <col min="23" max="23" width="13.28515625" style="35" bestFit="1" customWidth="1"/>
    <col min="24" max="24" width="9.140625" style="35"/>
    <col min="25" max="28" width="9.140625" style="35" customWidth="1"/>
    <col min="29" max="29" width="12.42578125" style="35" customWidth="1"/>
    <col min="30" max="37" width="9.140625" style="35"/>
    <col min="38" max="38" width="11" style="35" bestFit="1" customWidth="1"/>
    <col min="39" max="39" width="9.140625" style="35"/>
    <col min="40" max="40" width="14.140625" style="35" customWidth="1"/>
    <col min="41" max="16384" width="9.140625" style="35"/>
  </cols>
  <sheetData>
    <row r="1" spans="1:40" s="5" customFormat="1" ht="19.5" customHeight="1" x14ac:dyDescent="0.65">
      <c r="B1" s="2"/>
      <c r="C1" s="2"/>
      <c r="D1" s="2"/>
      <c r="E1" s="2"/>
      <c r="F1" s="2"/>
      <c r="G1" s="2"/>
      <c r="H1" s="2"/>
      <c r="I1" s="2"/>
      <c r="J1" s="2"/>
      <c r="K1" s="2"/>
      <c r="L1" s="2"/>
      <c r="M1" s="2"/>
      <c r="N1" s="2"/>
      <c r="O1" s="2"/>
      <c r="P1" s="2"/>
      <c r="Q1" s="2"/>
      <c r="R1" s="2"/>
      <c r="S1" s="2"/>
      <c r="T1" s="2"/>
    </row>
    <row r="2" spans="1:40" s="5" customFormat="1" ht="19.5" customHeight="1" x14ac:dyDescent="0.65">
      <c r="B2" s="2"/>
      <c r="C2" s="2"/>
      <c r="D2" s="2"/>
      <c r="E2" s="2"/>
      <c r="F2" s="2"/>
      <c r="G2" s="2"/>
      <c r="H2" s="2"/>
      <c r="I2" s="2"/>
      <c r="J2" s="2"/>
      <c r="K2" s="2"/>
      <c r="L2" s="2"/>
      <c r="M2" s="2"/>
      <c r="N2" s="2"/>
      <c r="O2" s="2"/>
      <c r="P2" s="2"/>
      <c r="Q2" s="2"/>
      <c r="R2" s="2"/>
      <c r="S2" s="2"/>
      <c r="T2" s="2"/>
    </row>
    <row r="3" spans="1:40" s="5" customFormat="1" ht="19.5" customHeight="1" x14ac:dyDescent="0.65">
      <c r="B3" s="2"/>
      <c r="C3" s="2"/>
      <c r="D3" s="2"/>
      <c r="E3" s="2"/>
      <c r="F3" s="2"/>
      <c r="G3" s="2"/>
      <c r="H3" s="2"/>
      <c r="I3" s="2"/>
      <c r="J3" s="2"/>
      <c r="K3" s="2"/>
      <c r="L3" s="2"/>
      <c r="M3" s="2"/>
      <c r="N3" s="2"/>
      <c r="O3" s="2"/>
      <c r="P3" s="2"/>
      <c r="Q3" s="2"/>
      <c r="R3" s="2"/>
      <c r="S3" s="2"/>
      <c r="T3" s="2"/>
    </row>
    <row r="4" spans="1:40" s="947" customFormat="1" ht="36.75" x14ac:dyDescent="0.85">
      <c r="B4" s="1656" t="s">
        <v>788</v>
      </c>
      <c r="C4" s="1656"/>
      <c r="D4" s="1656"/>
      <c r="E4" s="1656"/>
      <c r="F4" s="1656"/>
      <c r="G4" s="1656"/>
      <c r="H4" s="1656"/>
      <c r="I4" s="1656"/>
      <c r="J4" s="1656"/>
      <c r="K4" s="1656"/>
      <c r="L4" s="1648" t="s">
        <v>787</v>
      </c>
      <c r="M4" s="1648"/>
      <c r="N4" s="1648"/>
      <c r="O4" s="1648"/>
      <c r="P4" s="1648"/>
      <c r="Q4" s="1648"/>
      <c r="R4" s="1648"/>
      <c r="S4" s="1648"/>
      <c r="T4" s="1648"/>
      <c r="U4" s="1648"/>
      <c r="V4" s="315"/>
      <c r="W4" s="315"/>
      <c r="X4" s="315"/>
      <c r="Y4" s="315"/>
      <c r="Z4" s="315"/>
      <c r="AA4" s="315"/>
      <c r="AB4" s="315"/>
      <c r="AC4" s="315"/>
      <c r="AD4" s="315"/>
      <c r="AE4" s="315"/>
      <c r="AF4" s="315"/>
      <c r="AG4" s="315"/>
    </row>
    <row r="5" spans="1:40" s="45" customFormat="1" ht="19.5" customHeight="1" x14ac:dyDescent="0.65">
      <c r="B5" s="44"/>
      <c r="C5" s="44"/>
      <c r="D5" s="933"/>
      <c r="E5" s="933"/>
      <c r="F5" s="933"/>
      <c r="G5" s="933"/>
      <c r="H5" s="933"/>
      <c r="I5" s="44"/>
      <c r="J5" s="44"/>
      <c r="K5" s="44"/>
      <c r="L5" s="44"/>
      <c r="M5" s="44"/>
      <c r="N5" s="44"/>
      <c r="O5" s="44"/>
      <c r="P5" s="44"/>
      <c r="Q5" s="44"/>
      <c r="R5" s="44"/>
      <c r="S5" s="44"/>
      <c r="T5" s="44"/>
      <c r="U5" s="44"/>
    </row>
    <row r="6" spans="1:40" s="45" customFormat="1" ht="19.5" customHeight="1" x14ac:dyDescent="0.65">
      <c r="B6" s="44"/>
      <c r="C6" s="933"/>
      <c r="D6" s="933"/>
      <c r="E6" s="933"/>
      <c r="F6" s="933"/>
      <c r="G6" s="933"/>
      <c r="H6" s="933"/>
      <c r="I6" s="44"/>
      <c r="J6" s="44"/>
      <c r="K6" s="44"/>
      <c r="L6" s="44"/>
      <c r="M6" s="44"/>
      <c r="N6" s="44"/>
      <c r="O6" s="44"/>
      <c r="P6" s="44"/>
      <c r="Q6" s="44"/>
      <c r="R6" s="44"/>
      <c r="S6" s="44"/>
      <c r="T6" s="44"/>
      <c r="U6" s="44"/>
    </row>
    <row r="7" spans="1:40" s="267" customFormat="1" ht="22.5" x14ac:dyDescent="0.5">
      <c r="B7" s="216" t="s">
        <v>758</v>
      </c>
      <c r="C7" s="319"/>
      <c r="D7" s="319"/>
      <c r="E7" s="319"/>
      <c r="F7" s="319"/>
      <c r="G7" s="319"/>
      <c r="H7" s="319"/>
      <c r="U7" s="120" t="s">
        <v>762</v>
      </c>
    </row>
    <row r="8" spans="1:40" s="45" customFormat="1" ht="19.5" customHeight="1" thickBot="1" x14ac:dyDescent="0.7">
      <c r="B8" s="44"/>
      <c r="C8" s="44"/>
      <c r="D8" s="44"/>
      <c r="E8" s="44"/>
      <c r="F8" s="44"/>
      <c r="G8" s="44"/>
      <c r="H8" s="44"/>
      <c r="I8" s="44"/>
      <c r="J8" s="44"/>
      <c r="K8" s="44"/>
      <c r="L8" s="44"/>
      <c r="M8" s="44"/>
      <c r="N8" s="44"/>
      <c r="O8" s="44"/>
      <c r="P8" s="44"/>
      <c r="Q8" s="44"/>
      <c r="R8" s="44"/>
      <c r="S8" s="44"/>
      <c r="T8" s="44"/>
      <c r="U8" s="44"/>
    </row>
    <row r="9" spans="1:40" s="913" customFormat="1" ht="25.5" customHeight="1" thickTop="1" x14ac:dyDescent="0.7">
      <c r="A9" s="145"/>
      <c r="B9" s="1653" t="s">
        <v>212</v>
      </c>
      <c r="C9" s="1643">
        <v>2016</v>
      </c>
      <c r="D9" s="1643">
        <v>2017</v>
      </c>
      <c r="E9" s="1643">
        <v>2018</v>
      </c>
      <c r="F9" s="1643">
        <v>2019</v>
      </c>
      <c r="G9" s="1643">
        <v>2020</v>
      </c>
      <c r="H9" s="1643">
        <v>2021</v>
      </c>
      <c r="I9" s="1670">
        <v>2021</v>
      </c>
      <c r="J9" s="1671"/>
      <c r="K9" s="1671"/>
      <c r="L9" s="1668">
        <v>2021</v>
      </c>
      <c r="M9" s="1668"/>
      <c r="N9" s="1668"/>
      <c r="O9" s="1668"/>
      <c r="P9" s="1668"/>
      <c r="Q9" s="1668"/>
      <c r="R9" s="1668"/>
      <c r="S9" s="1668"/>
      <c r="T9" s="1669"/>
      <c r="U9" s="1650" t="s">
        <v>211</v>
      </c>
    </row>
    <row r="10" spans="1:40" s="145" customFormat="1" ht="22.5" customHeight="1" x14ac:dyDescent="0.7">
      <c r="B10" s="1654"/>
      <c r="C10" s="1644"/>
      <c r="D10" s="1644"/>
      <c r="E10" s="1644"/>
      <c r="F10" s="1644"/>
      <c r="G10" s="1644"/>
      <c r="H10" s="1644"/>
      <c r="I10" s="227" t="s">
        <v>80</v>
      </c>
      <c r="J10" s="228" t="s">
        <v>81</v>
      </c>
      <c r="K10" s="228" t="s">
        <v>82</v>
      </c>
      <c r="L10" s="228" t="s">
        <v>83</v>
      </c>
      <c r="M10" s="228" t="s">
        <v>84</v>
      </c>
      <c r="N10" s="228" t="s">
        <v>74</v>
      </c>
      <c r="O10" s="228" t="s">
        <v>75</v>
      </c>
      <c r="P10" s="228" t="s">
        <v>76</v>
      </c>
      <c r="Q10" s="228" t="s">
        <v>77</v>
      </c>
      <c r="R10" s="228" t="s">
        <v>78</v>
      </c>
      <c r="S10" s="228" t="s">
        <v>79</v>
      </c>
      <c r="T10" s="229" t="s">
        <v>613</v>
      </c>
      <c r="U10" s="1672"/>
    </row>
    <row r="11" spans="1:40" s="201" customFormat="1" ht="22.5" customHeight="1" x14ac:dyDescent="0.7">
      <c r="A11" s="145"/>
      <c r="B11" s="1655"/>
      <c r="C11" s="1645"/>
      <c r="D11" s="1645"/>
      <c r="E11" s="1645"/>
      <c r="F11" s="1645"/>
      <c r="G11" s="1645"/>
      <c r="H11" s="1645"/>
      <c r="I11" s="230" t="s">
        <v>142</v>
      </c>
      <c r="J11" s="231" t="s">
        <v>25</v>
      </c>
      <c r="K11" s="231" t="s">
        <v>26</v>
      </c>
      <c r="L11" s="231" t="s">
        <v>27</v>
      </c>
      <c r="M11" s="231" t="s">
        <v>73</v>
      </c>
      <c r="N11" s="231" t="s">
        <v>136</v>
      </c>
      <c r="O11" s="231" t="s">
        <v>137</v>
      </c>
      <c r="P11" s="231" t="s">
        <v>138</v>
      </c>
      <c r="Q11" s="231" t="s">
        <v>139</v>
      </c>
      <c r="R11" s="231" t="s">
        <v>140</v>
      </c>
      <c r="S11" s="231" t="s">
        <v>141</v>
      </c>
      <c r="T11" s="232" t="s">
        <v>135</v>
      </c>
      <c r="U11" s="1673"/>
    </row>
    <row r="12" spans="1:40" s="202" customFormat="1" ht="13.5" customHeight="1" x14ac:dyDescent="0.7">
      <c r="B12" s="203"/>
      <c r="C12" s="214"/>
      <c r="D12" s="214"/>
      <c r="E12" s="214"/>
      <c r="F12" s="214"/>
      <c r="G12" s="214"/>
      <c r="H12" s="214"/>
      <c r="I12" s="270"/>
      <c r="J12" s="271"/>
      <c r="K12" s="271"/>
      <c r="L12" s="271"/>
      <c r="M12" s="271"/>
      <c r="N12" s="271"/>
      <c r="O12" s="271"/>
      <c r="P12" s="271"/>
      <c r="Q12" s="271"/>
      <c r="R12" s="271"/>
      <c r="S12" s="271"/>
      <c r="T12" s="272"/>
      <c r="U12" s="215"/>
    </row>
    <row r="13" spans="1:40" s="220" customFormat="1" ht="24.95" customHeight="1" x14ac:dyDescent="0.2">
      <c r="A13" s="225"/>
      <c r="B13" s="304" t="s">
        <v>3</v>
      </c>
      <c r="C13" s="411"/>
      <c r="D13" s="411"/>
      <c r="E13" s="411"/>
      <c r="F13" s="411"/>
      <c r="G13" s="411"/>
      <c r="H13" s="411"/>
      <c r="I13" s="517"/>
      <c r="J13" s="515"/>
      <c r="K13" s="515"/>
      <c r="L13" s="515"/>
      <c r="M13" s="515"/>
      <c r="N13" s="515"/>
      <c r="O13" s="515"/>
      <c r="P13" s="515"/>
      <c r="Q13" s="515"/>
      <c r="R13" s="515"/>
      <c r="S13" s="515"/>
      <c r="T13" s="518"/>
      <c r="U13" s="238" t="s">
        <v>85</v>
      </c>
    </row>
    <row r="14" spans="1:40" s="220" customFormat="1" ht="13.5" customHeight="1" x14ac:dyDescent="0.2">
      <c r="B14" s="303"/>
      <c r="C14" s="615"/>
      <c r="D14" s="615"/>
      <c r="E14" s="615"/>
      <c r="F14" s="615"/>
      <c r="G14" s="615"/>
      <c r="H14" s="615"/>
      <c r="I14" s="616"/>
      <c r="J14" s="617"/>
      <c r="K14" s="617"/>
      <c r="L14" s="617"/>
      <c r="M14" s="617"/>
      <c r="N14" s="617"/>
      <c r="O14" s="617"/>
      <c r="P14" s="617"/>
      <c r="Q14" s="617"/>
      <c r="R14" s="617"/>
      <c r="S14" s="617"/>
      <c r="T14" s="618"/>
      <c r="U14" s="404"/>
    </row>
    <row r="15" spans="1:40" s="220" customFormat="1" ht="24.95" customHeight="1" x14ac:dyDescent="0.2">
      <c r="A15" s="941">
        <v>0</v>
      </c>
      <c r="B15" s="303" t="s">
        <v>4</v>
      </c>
      <c r="C15" s="521">
        <v>1044398.472149483</v>
      </c>
      <c r="D15" s="521">
        <v>881980.79910431104</v>
      </c>
      <c r="E15" s="521">
        <v>871497.2086756269</v>
      </c>
      <c r="F15" s="521">
        <v>777610.74221183825</v>
      </c>
      <c r="G15" s="521">
        <v>2373427.530614078</v>
      </c>
      <c r="H15" s="521">
        <v>4198538.7938372437</v>
      </c>
      <c r="I15" s="456">
        <v>2363822.388081254</v>
      </c>
      <c r="J15" s="454">
        <v>2349136.7752584023</v>
      </c>
      <c r="K15" s="454">
        <v>2218938.8770587523</v>
      </c>
      <c r="L15" s="454">
        <v>4337439.6472786553</v>
      </c>
      <c r="M15" s="454">
        <v>4337563.2225792725</v>
      </c>
      <c r="N15" s="454">
        <v>4279553.4314892041</v>
      </c>
      <c r="O15" s="454">
        <v>4331535.4981436841</v>
      </c>
      <c r="P15" s="454">
        <v>4240302.7356030447</v>
      </c>
      <c r="Q15" s="454">
        <v>4285834.4495808557</v>
      </c>
      <c r="R15" s="454">
        <v>4323570.0758370208</v>
      </c>
      <c r="S15" s="454">
        <v>4248509.4123924896</v>
      </c>
      <c r="T15" s="455">
        <v>4198538.7938372437</v>
      </c>
      <c r="U15" s="404" t="s">
        <v>86</v>
      </c>
      <c r="V15" s="540"/>
      <c r="W15" s="540"/>
      <c r="X15" s="540"/>
      <c r="Y15" s="540"/>
      <c r="Z15" s="540"/>
      <c r="AA15" s="540"/>
      <c r="AB15" s="540"/>
      <c r="AC15" s="540"/>
      <c r="AD15" s="540"/>
      <c r="AE15" s="540"/>
      <c r="AF15" s="540"/>
      <c r="AG15" s="540"/>
      <c r="AH15" s="540"/>
      <c r="AI15" s="540"/>
      <c r="AJ15" s="540"/>
      <c r="AK15" s="540"/>
      <c r="AL15" s="540"/>
      <c r="AM15" s="223"/>
      <c r="AN15" s="223"/>
    </row>
    <row r="16" spans="1:40" s="225" customFormat="1" ht="24.95" customHeight="1" x14ac:dyDescent="0.2">
      <c r="A16" s="941">
        <v>0</v>
      </c>
      <c r="B16" s="405" t="s">
        <v>38</v>
      </c>
      <c r="C16" s="524">
        <v>41581.421628469994</v>
      </c>
      <c r="D16" s="524">
        <v>46212.285310620005</v>
      </c>
      <c r="E16" s="524">
        <v>38894.988327519997</v>
      </c>
      <c r="F16" s="524">
        <v>36296.503793099997</v>
      </c>
      <c r="G16" s="524">
        <v>105107.46247715001</v>
      </c>
      <c r="H16" s="524">
        <v>251193.78164633497</v>
      </c>
      <c r="I16" s="453">
        <v>112553.83976390999</v>
      </c>
      <c r="J16" s="451">
        <v>108699.73127410001</v>
      </c>
      <c r="K16" s="451">
        <v>108582.97882876999</v>
      </c>
      <c r="L16" s="451">
        <v>215997.67203674105</v>
      </c>
      <c r="M16" s="451">
        <v>219228.99742682301</v>
      </c>
      <c r="N16" s="451">
        <v>219244.795354473</v>
      </c>
      <c r="O16" s="451">
        <v>219644.939404356</v>
      </c>
      <c r="P16" s="451">
        <v>224679.11011468599</v>
      </c>
      <c r="Q16" s="451">
        <v>236550.95000031998</v>
      </c>
      <c r="R16" s="451">
        <v>245260.16071766999</v>
      </c>
      <c r="S16" s="451">
        <v>257895.27457844402</v>
      </c>
      <c r="T16" s="452">
        <v>251193.78164633497</v>
      </c>
      <c r="U16" s="406" t="s">
        <v>213</v>
      </c>
      <c r="V16" s="540"/>
      <c r="W16" s="540"/>
      <c r="X16" s="540"/>
      <c r="Y16" s="540"/>
      <c r="Z16" s="540"/>
      <c r="AA16" s="540"/>
      <c r="AB16" s="540"/>
      <c r="AC16" s="540"/>
      <c r="AD16" s="540"/>
      <c r="AE16" s="540"/>
      <c r="AF16" s="540"/>
      <c r="AG16" s="540"/>
      <c r="AH16" s="540"/>
      <c r="AI16" s="540"/>
      <c r="AJ16" s="540"/>
      <c r="AK16" s="540"/>
      <c r="AL16" s="540"/>
      <c r="AM16" s="223"/>
      <c r="AN16" s="223"/>
    </row>
    <row r="17" spans="1:40" s="225" customFormat="1" ht="24.95" customHeight="1" x14ac:dyDescent="0.2">
      <c r="A17" s="941">
        <v>0</v>
      </c>
      <c r="B17" s="405" t="s">
        <v>243</v>
      </c>
      <c r="C17" s="524">
        <v>938087.34609286673</v>
      </c>
      <c r="D17" s="524">
        <v>798003.01889561233</v>
      </c>
      <c r="E17" s="524">
        <v>779043.81346647465</v>
      </c>
      <c r="F17" s="524">
        <v>703406.40002360998</v>
      </c>
      <c r="G17" s="524">
        <v>2161066.2943878677</v>
      </c>
      <c r="H17" s="524">
        <v>3795028.0255605625</v>
      </c>
      <c r="I17" s="453">
        <v>2150493.5566793606</v>
      </c>
      <c r="J17" s="451">
        <v>2142228.7175570885</v>
      </c>
      <c r="K17" s="451">
        <v>2009528.6709254696</v>
      </c>
      <c r="L17" s="451">
        <v>3923971.6651525479</v>
      </c>
      <c r="M17" s="451">
        <v>3924889.097382254</v>
      </c>
      <c r="N17" s="451">
        <v>3904802.8596956795</v>
      </c>
      <c r="O17" s="451">
        <v>3955846.1203259453</v>
      </c>
      <c r="P17" s="451">
        <v>3858646.4742582059</v>
      </c>
      <c r="Q17" s="451">
        <v>3894855.2287241789</v>
      </c>
      <c r="R17" s="451">
        <v>3925489.6589471223</v>
      </c>
      <c r="S17" s="451">
        <v>3836966.537216994</v>
      </c>
      <c r="T17" s="452">
        <v>3795028.0255605625</v>
      </c>
      <c r="U17" s="646" t="s">
        <v>603</v>
      </c>
      <c r="V17" s="540"/>
      <c r="W17" s="540"/>
      <c r="X17" s="540"/>
      <c r="Y17" s="540"/>
      <c r="Z17" s="540"/>
      <c r="AA17" s="540"/>
      <c r="AB17" s="540"/>
      <c r="AC17" s="540"/>
      <c r="AD17" s="540"/>
      <c r="AE17" s="540"/>
      <c r="AF17" s="540"/>
      <c r="AG17" s="540"/>
      <c r="AH17" s="540"/>
      <c r="AI17" s="540"/>
      <c r="AJ17" s="540"/>
      <c r="AK17" s="540"/>
      <c r="AL17" s="540"/>
      <c r="AM17" s="223"/>
      <c r="AN17" s="223"/>
    </row>
    <row r="18" spans="1:40" s="225" customFormat="1" ht="24.95" customHeight="1" x14ac:dyDescent="0.2">
      <c r="A18" s="941">
        <v>0</v>
      </c>
      <c r="B18" s="405" t="s">
        <v>29</v>
      </c>
      <c r="C18" s="524">
        <v>64729.704428146339</v>
      </c>
      <c r="D18" s="524">
        <v>37765.494898078599</v>
      </c>
      <c r="E18" s="524">
        <v>53558.406881632269</v>
      </c>
      <c r="F18" s="524">
        <v>37907.838395128179</v>
      </c>
      <c r="G18" s="524">
        <v>107253.7737490602</v>
      </c>
      <c r="H18" s="524">
        <v>152316.98663034654</v>
      </c>
      <c r="I18" s="453">
        <v>100774.99163798378</v>
      </c>
      <c r="J18" s="451">
        <v>98208.326427214241</v>
      </c>
      <c r="K18" s="451">
        <v>100827.22730451274</v>
      </c>
      <c r="L18" s="451">
        <v>197470.31008936701</v>
      </c>
      <c r="M18" s="451">
        <v>193445.12777019519</v>
      </c>
      <c r="N18" s="451">
        <v>155505.77643905199</v>
      </c>
      <c r="O18" s="451">
        <v>156044.43841338358</v>
      </c>
      <c r="P18" s="451">
        <v>156977.15123015342</v>
      </c>
      <c r="Q18" s="451">
        <v>154428.27085635671</v>
      </c>
      <c r="R18" s="451">
        <v>152820.25617222823</v>
      </c>
      <c r="S18" s="451">
        <v>153647.60059705155</v>
      </c>
      <c r="T18" s="452">
        <v>152316.98663034654</v>
      </c>
      <c r="U18" s="406" t="s">
        <v>87</v>
      </c>
      <c r="V18" s="540"/>
      <c r="W18" s="540"/>
      <c r="X18" s="540"/>
      <c r="Y18" s="540"/>
      <c r="Z18" s="540"/>
      <c r="AA18" s="540"/>
      <c r="AB18" s="540"/>
      <c r="AC18" s="540"/>
      <c r="AD18" s="540"/>
      <c r="AE18" s="540"/>
      <c r="AF18" s="540"/>
      <c r="AG18" s="540"/>
      <c r="AH18" s="540"/>
      <c r="AI18" s="540"/>
      <c r="AJ18" s="540"/>
      <c r="AK18" s="540"/>
      <c r="AL18" s="540"/>
      <c r="AM18" s="223"/>
      <c r="AN18" s="223"/>
    </row>
    <row r="19" spans="1:40" s="220" customFormat="1" ht="12" customHeight="1" x14ac:dyDescent="0.2">
      <c r="A19" s="941">
        <v>0</v>
      </c>
      <c r="B19" s="303"/>
      <c r="C19" s="521"/>
      <c r="D19" s="521"/>
      <c r="E19" s="521"/>
      <c r="F19" s="521"/>
      <c r="G19" s="521"/>
      <c r="H19" s="521"/>
      <c r="I19" s="456"/>
      <c r="J19" s="454"/>
      <c r="K19" s="454"/>
      <c r="L19" s="454"/>
      <c r="M19" s="454"/>
      <c r="N19" s="454"/>
      <c r="O19" s="454"/>
      <c r="P19" s="454"/>
      <c r="Q19" s="454"/>
      <c r="R19" s="454"/>
      <c r="S19" s="454"/>
      <c r="T19" s="455"/>
      <c r="U19" s="404"/>
      <c r="V19" s="540"/>
      <c r="W19" s="540"/>
      <c r="X19" s="540"/>
      <c r="Y19" s="540"/>
      <c r="Z19" s="540"/>
      <c r="AA19" s="540"/>
      <c r="AB19" s="540"/>
      <c r="AC19" s="540"/>
      <c r="AD19" s="540"/>
      <c r="AE19" s="540"/>
      <c r="AF19" s="540"/>
      <c r="AG19" s="540"/>
      <c r="AH19" s="540"/>
      <c r="AI19" s="540"/>
      <c r="AJ19" s="540"/>
      <c r="AK19" s="540"/>
      <c r="AL19" s="540"/>
      <c r="AM19" s="223"/>
      <c r="AN19" s="223"/>
    </row>
    <row r="20" spans="1:40" s="220" customFormat="1" ht="24.95" customHeight="1" x14ac:dyDescent="0.2">
      <c r="A20" s="941">
        <v>0</v>
      </c>
      <c r="B20" s="303" t="s">
        <v>5</v>
      </c>
      <c r="C20" s="521">
        <v>675611.5099696992</v>
      </c>
      <c r="D20" s="521">
        <v>901801.10378433869</v>
      </c>
      <c r="E20" s="521">
        <v>1302007.2379509376</v>
      </c>
      <c r="F20" s="521">
        <v>1728346.291931675</v>
      </c>
      <c r="G20" s="521">
        <v>3060174.141953479</v>
      </c>
      <c r="H20" s="521">
        <v>5850130.1871201769</v>
      </c>
      <c r="I20" s="456">
        <v>3178653.8921537912</v>
      </c>
      <c r="J20" s="454">
        <v>3265191.9041897189</v>
      </c>
      <c r="K20" s="454">
        <v>3435079.3472261298</v>
      </c>
      <c r="L20" s="454">
        <v>5189893.2884775046</v>
      </c>
      <c r="M20" s="454">
        <v>5226924.7107472476</v>
      </c>
      <c r="N20" s="454">
        <v>5210246.5957834087</v>
      </c>
      <c r="O20" s="454">
        <v>5230830.733501818</v>
      </c>
      <c r="P20" s="454">
        <v>5460368.3452724665</v>
      </c>
      <c r="Q20" s="454">
        <v>5449893.5516724586</v>
      </c>
      <c r="R20" s="454">
        <v>5597791.108872138</v>
      </c>
      <c r="S20" s="454">
        <v>5827039.6958768154</v>
      </c>
      <c r="T20" s="455">
        <v>5850130.1871201769</v>
      </c>
      <c r="U20" s="404" t="s">
        <v>88</v>
      </c>
      <c r="V20" s="540"/>
      <c r="W20" s="540"/>
      <c r="X20" s="540"/>
      <c r="Y20" s="540"/>
      <c r="Z20" s="540"/>
      <c r="AA20" s="540"/>
      <c r="AB20" s="540"/>
      <c r="AC20" s="540"/>
      <c r="AD20" s="540"/>
      <c r="AE20" s="540"/>
      <c r="AF20" s="540"/>
      <c r="AG20" s="540"/>
      <c r="AH20" s="540"/>
      <c r="AI20" s="540"/>
      <c r="AJ20" s="540"/>
      <c r="AK20" s="540"/>
      <c r="AL20" s="540"/>
      <c r="AM20" s="223"/>
      <c r="AN20" s="223"/>
    </row>
    <row r="21" spans="1:40" s="220" customFormat="1" ht="24.95" customHeight="1" x14ac:dyDescent="0.2">
      <c r="A21" s="941"/>
      <c r="B21" s="405" t="s">
        <v>244</v>
      </c>
      <c r="C21" s="524">
        <v>2E-3</v>
      </c>
      <c r="D21" s="524">
        <v>1E-3</v>
      </c>
      <c r="E21" s="524">
        <v>0</v>
      </c>
      <c r="F21" s="524">
        <v>0</v>
      </c>
      <c r="G21" s="524">
        <v>4090.7650117800003</v>
      </c>
      <c r="H21" s="524">
        <v>4106.3233883499997</v>
      </c>
      <c r="I21" s="453">
        <v>4114.4172163700005</v>
      </c>
      <c r="J21" s="451">
        <v>4003.9421636200004</v>
      </c>
      <c r="K21" s="451">
        <v>4027.5951995200003</v>
      </c>
      <c r="L21" s="451">
        <v>4051.2060804600005</v>
      </c>
      <c r="M21" s="451">
        <v>4074.8599764300002</v>
      </c>
      <c r="N21" s="451">
        <v>4098.4716899500008</v>
      </c>
      <c r="O21" s="451">
        <v>4122.1264465300001</v>
      </c>
      <c r="P21" s="451">
        <v>4011.7816406800002</v>
      </c>
      <c r="Q21" s="451">
        <v>4035.3946109200006</v>
      </c>
      <c r="R21" s="451">
        <v>4059.0506665400003</v>
      </c>
      <c r="S21" s="451">
        <v>4082.6644707200003</v>
      </c>
      <c r="T21" s="452">
        <v>4106.3233883499997</v>
      </c>
      <c r="U21" s="406" t="s">
        <v>234</v>
      </c>
      <c r="V21" s="540"/>
      <c r="W21" s="540"/>
      <c r="X21" s="540"/>
      <c r="Y21" s="540"/>
      <c r="Z21" s="540"/>
      <c r="AA21" s="540"/>
      <c r="AB21" s="540"/>
      <c r="AC21" s="540"/>
      <c r="AD21" s="540"/>
      <c r="AE21" s="540"/>
      <c r="AF21" s="540"/>
      <c r="AG21" s="540"/>
      <c r="AH21" s="540"/>
      <c r="AI21" s="540"/>
      <c r="AJ21" s="540"/>
      <c r="AK21" s="540"/>
      <c r="AL21" s="540"/>
      <c r="AM21" s="223"/>
      <c r="AN21" s="223"/>
    </row>
    <row r="22" spans="1:40" s="225" customFormat="1" ht="24.95" customHeight="1" x14ac:dyDescent="0.2">
      <c r="A22" s="941"/>
      <c r="B22" s="549" t="s">
        <v>241</v>
      </c>
      <c r="C22" s="524">
        <v>0</v>
      </c>
      <c r="D22" s="524">
        <v>0</v>
      </c>
      <c r="E22" s="524">
        <v>0</v>
      </c>
      <c r="F22" s="524">
        <v>0</v>
      </c>
      <c r="G22" s="524">
        <v>4090.7650117800003</v>
      </c>
      <c r="H22" s="524">
        <v>4106.3213883499993</v>
      </c>
      <c r="I22" s="453">
        <v>4114.4172163700005</v>
      </c>
      <c r="J22" s="451">
        <v>4003.9421636200004</v>
      </c>
      <c r="K22" s="451">
        <v>4027.5951995200003</v>
      </c>
      <c r="L22" s="451">
        <v>4051.2060804600005</v>
      </c>
      <c r="M22" s="451">
        <v>4074.8599764300002</v>
      </c>
      <c r="N22" s="451">
        <v>4098.4716899500008</v>
      </c>
      <c r="O22" s="451">
        <v>4122.1264465300001</v>
      </c>
      <c r="P22" s="451">
        <v>4011.7816406800002</v>
      </c>
      <c r="Q22" s="451">
        <v>4035.3946109200006</v>
      </c>
      <c r="R22" s="451">
        <v>4059.0506665400003</v>
      </c>
      <c r="S22" s="451">
        <v>4082.6644707200003</v>
      </c>
      <c r="T22" s="452">
        <v>4106.3213883499993</v>
      </c>
      <c r="U22" s="552" t="s">
        <v>491</v>
      </c>
      <c r="V22" s="540"/>
      <c r="W22" s="540"/>
      <c r="X22" s="540"/>
      <c r="Y22" s="540"/>
      <c r="Z22" s="540"/>
      <c r="AA22" s="540"/>
      <c r="AB22" s="540"/>
      <c r="AC22" s="540"/>
      <c r="AD22" s="540"/>
      <c r="AE22" s="540"/>
      <c r="AF22" s="540"/>
      <c r="AG22" s="540"/>
      <c r="AH22" s="540"/>
      <c r="AI22" s="540"/>
      <c r="AJ22" s="540"/>
      <c r="AK22" s="540"/>
      <c r="AL22" s="540"/>
      <c r="AM22" s="223"/>
      <c r="AN22" s="223"/>
    </row>
    <row r="23" spans="1:40" s="225" customFormat="1" ht="24.95" customHeight="1" x14ac:dyDescent="0.2">
      <c r="A23" s="941"/>
      <c r="B23" s="549" t="s">
        <v>222</v>
      </c>
      <c r="C23" s="524">
        <v>2E-3</v>
      </c>
      <c r="D23" s="524">
        <v>1E-3</v>
      </c>
      <c r="E23" s="524">
        <v>0</v>
      </c>
      <c r="F23" s="524">
        <v>0</v>
      </c>
      <c r="G23" s="524">
        <v>0</v>
      </c>
      <c r="H23" s="524">
        <v>2E-3</v>
      </c>
      <c r="I23" s="453">
        <v>0</v>
      </c>
      <c r="J23" s="451">
        <v>0</v>
      </c>
      <c r="K23" s="451">
        <v>0</v>
      </c>
      <c r="L23" s="451">
        <v>0</v>
      </c>
      <c r="M23" s="451">
        <v>0</v>
      </c>
      <c r="N23" s="451">
        <v>0</v>
      </c>
      <c r="O23" s="451">
        <v>0</v>
      </c>
      <c r="P23" s="451">
        <v>0</v>
      </c>
      <c r="Q23" s="451">
        <v>0</v>
      </c>
      <c r="R23" s="451">
        <v>0</v>
      </c>
      <c r="S23" s="451">
        <v>0</v>
      </c>
      <c r="T23" s="452">
        <v>2E-3</v>
      </c>
      <c r="U23" s="552" t="s">
        <v>492</v>
      </c>
      <c r="V23" s="540"/>
      <c r="W23" s="540"/>
      <c r="X23" s="540"/>
      <c r="Y23" s="540"/>
      <c r="Z23" s="540"/>
      <c r="AA23" s="540"/>
      <c r="AB23" s="540"/>
      <c r="AC23" s="540"/>
      <c r="AD23" s="540"/>
      <c r="AE23" s="540"/>
      <c r="AF23" s="540"/>
      <c r="AG23" s="540"/>
      <c r="AH23" s="540"/>
      <c r="AI23" s="540"/>
      <c r="AJ23" s="540"/>
      <c r="AK23" s="540"/>
      <c r="AL23" s="540"/>
      <c r="AM23" s="223"/>
      <c r="AN23" s="223"/>
    </row>
    <row r="24" spans="1:40" s="225" customFormat="1" ht="24.95" customHeight="1" x14ac:dyDescent="0.2">
      <c r="A24" s="941"/>
      <c r="B24" s="405" t="s">
        <v>223</v>
      </c>
      <c r="C24" s="524">
        <v>374740.33670812577</v>
      </c>
      <c r="D24" s="524">
        <v>409066.68294859352</v>
      </c>
      <c r="E24" s="524">
        <v>582732.8219362807</v>
      </c>
      <c r="F24" s="524">
        <v>956954.78301052307</v>
      </c>
      <c r="G24" s="524">
        <v>1491165.2414926903</v>
      </c>
      <c r="H24" s="524">
        <v>2744871.5279158293</v>
      </c>
      <c r="I24" s="453">
        <v>1551879.6832194692</v>
      </c>
      <c r="J24" s="451">
        <v>1618648.136390544</v>
      </c>
      <c r="K24" s="451">
        <v>1681573.7959690257</v>
      </c>
      <c r="L24" s="451">
        <v>2263210.8746481705</v>
      </c>
      <c r="M24" s="451">
        <v>2296232.6432192782</v>
      </c>
      <c r="N24" s="451">
        <v>2327488.1996587832</v>
      </c>
      <c r="O24" s="451">
        <v>2385567.1284361528</v>
      </c>
      <c r="P24" s="451">
        <v>2486572.5992398672</v>
      </c>
      <c r="Q24" s="451">
        <v>2526514.7870009136</v>
      </c>
      <c r="R24" s="451">
        <v>2546602.1479327027</v>
      </c>
      <c r="S24" s="451">
        <v>2661608.5050007044</v>
      </c>
      <c r="T24" s="452">
        <v>2744871.5279158293</v>
      </c>
      <c r="U24" s="406" t="s">
        <v>235</v>
      </c>
      <c r="V24" s="540"/>
      <c r="W24" s="540"/>
      <c r="X24" s="540"/>
      <c r="Y24" s="540"/>
      <c r="Z24" s="540"/>
      <c r="AA24" s="540"/>
      <c r="AB24" s="540"/>
      <c r="AC24" s="540"/>
      <c r="AD24" s="540"/>
      <c r="AE24" s="540"/>
      <c r="AF24" s="540"/>
      <c r="AG24" s="540"/>
      <c r="AH24" s="540"/>
      <c r="AI24" s="540"/>
      <c r="AJ24" s="540"/>
      <c r="AK24" s="540"/>
      <c r="AL24" s="540"/>
      <c r="AM24" s="223"/>
      <c r="AN24" s="223"/>
    </row>
    <row r="25" spans="1:40" s="225" customFormat="1" ht="24.95" customHeight="1" x14ac:dyDescent="0.2">
      <c r="A25" s="941"/>
      <c r="B25" s="405" t="s">
        <v>224</v>
      </c>
      <c r="C25" s="524">
        <v>3042.2083322799999</v>
      </c>
      <c r="D25" s="524">
        <v>5172.242914942899</v>
      </c>
      <c r="E25" s="524">
        <v>5726.8949315600003</v>
      </c>
      <c r="F25" s="524">
        <v>6387.3143531109999</v>
      </c>
      <c r="G25" s="524">
        <v>8405.3009081400014</v>
      </c>
      <c r="H25" s="524">
        <v>42406.235530260004</v>
      </c>
      <c r="I25" s="453">
        <v>8410.0835066</v>
      </c>
      <c r="J25" s="451">
        <v>9738.2490163599996</v>
      </c>
      <c r="K25" s="451">
        <v>27305.554800300004</v>
      </c>
      <c r="L25" s="451">
        <v>9979.3073095600012</v>
      </c>
      <c r="M25" s="451">
        <v>10256.665956790001</v>
      </c>
      <c r="N25" s="451">
        <v>27928.041120359998</v>
      </c>
      <c r="O25" s="451">
        <v>28161.169059330001</v>
      </c>
      <c r="P25" s="451">
        <v>28409.89013589</v>
      </c>
      <c r="Q25" s="451">
        <v>36902.300406870003</v>
      </c>
      <c r="R25" s="451">
        <v>37184.23867364</v>
      </c>
      <c r="S25" s="451">
        <v>40100.118674490004</v>
      </c>
      <c r="T25" s="452">
        <v>42406.235530260004</v>
      </c>
      <c r="U25" s="406" t="s">
        <v>236</v>
      </c>
      <c r="V25" s="540"/>
      <c r="W25" s="540"/>
      <c r="X25" s="540"/>
      <c r="Y25" s="540"/>
      <c r="Z25" s="540"/>
      <c r="AA25" s="540"/>
      <c r="AB25" s="540"/>
      <c r="AC25" s="540"/>
      <c r="AD25" s="540"/>
      <c r="AE25" s="540"/>
      <c r="AF25" s="540"/>
      <c r="AG25" s="540"/>
      <c r="AH25" s="540"/>
      <c r="AI25" s="540"/>
      <c r="AJ25" s="540"/>
      <c r="AK25" s="540"/>
      <c r="AL25" s="540"/>
      <c r="AM25" s="223"/>
      <c r="AN25" s="223"/>
    </row>
    <row r="26" spans="1:40" s="225" customFormat="1" ht="24.95" customHeight="1" x14ac:dyDescent="0.2">
      <c r="A26" s="941"/>
      <c r="B26" s="303" t="s">
        <v>231</v>
      </c>
      <c r="C26" s="521">
        <v>306285.29725126305</v>
      </c>
      <c r="D26" s="521">
        <v>514904.65523542528</v>
      </c>
      <c r="E26" s="521">
        <v>716777.64159261191</v>
      </c>
      <c r="F26" s="521">
        <v>743995.72520033398</v>
      </c>
      <c r="G26" s="521">
        <v>1588105.2070555077</v>
      </c>
      <c r="H26" s="521">
        <v>3329409.965917726</v>
      </c>
      <c r="I26" s="456">
        <v>1670222.2507319679</v>
      </c>
      <c r="J26" s="454">
        <v>1721320.877114713</v>
      </c>
      <c r="K26" s="454">
        <v>1801408.8105939387</v>
      </c>
      <c r="L26" s="454">
        <v>3085333.7618110958</v>
      </c>
      <c r="M26" s="454">
        <v>3033388.8098472394</v>
      </c>
      <c r="N26" s="454">
        <v>3119379.6999443322</v>
      </c>
      <c r="O26" s="454">
        <v>3083371.5462919311</v>
      </c>
      <c r="P26" s="454">
        <v>3147674.2995316586</v>
      </c>
      <c r="Q26" s="454">
        <v>3110013.0057319128</v>
      </c>
      <c r="R26" s="454">
        <v>3288064.8842479866</v>
      </c>
      <c r="S26" s="454">
        <v>3369763.4664879683</v>
      </c>
      <c r="T26" s="455">
        <v>3329409.965917726</v>
      </c>
      <c r="U26" s="404" t="s">
        <v>237</v>
      </c>
      <c r="V26" s="540"/>
      <c r="W26" s="540"/>
      <c r="X26" s="540"/>
      <c r="Y26" s="540"/>
      <c r="Z26" s="540"/>
      <c r="AA26" s="540"/>
      <c r="AB26" s="540"/>
      <c r="AC26" s="540"/>
      <c r="AD26" s="540"/>
      <c r="AE26" s="540"/>
      <c r="AF26" s="540"/>
      <c r="AG26" s="540"/>
      <c r="AH26" s="540"/>
      <c r="AI26" s="540"/>
      <c r="AJ26" s="540"/>
      <c r="AK26" s="540"/>
      <c r="AL26" s="540"/>
      <c r="AM26" s="223"/>
      <c r="AN26" s="223"/>
    </row>
    <row r="27" spans="1:40" s="225" customFormat="1" ht="24.95" customHeight="1" x14ac:dyDescent="0.2">
      <c r="A27" s="941"/>
      <c r="B27" s="634" t="s">
        <v>161</v>
      </c>
      <c r="C27" s="524">
        <v>15443.285547539999</v>
      </c>
      <c r="D27" s="524">
        <v>25115.508172510006</v>
      </c>
      <c r="E27" s="524">
        <v>32268.351544779998</v>
      </c>
      <c r="F27" s="524">
        <v>43558.889315620007</v>
      </c>
      <c r="G27" s="524">
        <v>64458.741741329999</v>
      </c>
      <c r="H27" s="524">
        <v>93347.034695989976</v>
      </c>
      <c r="I27" s="453">
        <v>71765.55910672</v>
      </c>
      <c r="J27" s="451">
        <v>88108.609275640003</v>
      </c>
      <c r="K27" s="451">
        <v>89753.870670150005</v>
      </c>
      <c r="L27" s="451">
        <v>73904.169512380002</v>
      </c>
      <c r="M27" s="451">
        <v>93107.145311750006</v>
      </c>
      <c r="N27" s="451">
        <v>118981.92376584999</v>
      </c>
      <c r="O27" s="451">
        <v>136779.55362051001</v>
      </c>
      <c r="P27" s="451">
        <v>130981.78677372</v>
      </c>
      <c r="Q27" s="451">
        <v>147368.80126501998</v>
      </c>
      <c r="R27" s="451">
        <v>125427.72074242998</v>
      </c>
      <c r="S27" s="451">
        <v>127612.32083439</v>
      </c>
      <c r="T27" s="452">
        <v>93347.034695989976</v>
      </c>
      <c r="U27" s="552" t="s">
        <v>325</v>
      </c>
      <c r="V27" s="540"/>
      <c r="W27" s="540"/>
      <c r="X27" s="540"/>
      <c r="Y27" s="540"/>
      <c r="Z27" s="540"/>
      <c r="AA27" s="540"/>
      <c r="AB27" s="540"/>
      <c r="AC27" s="540"/>
      <c r="AD27" s="540"/>
      <c r="AE27" s="540"/>
      <c r="AF27" s="540"/>
      <c r="AG27" s="540"/>
      <c r="AH27" s="540"/>
      <c r="AI27" s="540"/>
      <c r="AJ27" s="540"/>
      <c r="AK27" s="540"/>
      <c r="AL27" s="540"/>
      <c r="AM27" s="223"/>
      <c r="AN27" s="223"/>
    </row>
    <row r="28" spans="1:40" s="225" customFormat="1" ht="24.95" customHeight="1" x14ac:dyDescent="0.2">
      <c r="A28" s="941"/>
      <c r="B28" s="634" t="s">
        <v>39</v>
      </c>
      <c r="C28" s="524">
        <v>290842.01170372299</v>
      </c>
      <c r="D28" s="524">
        <v>489789.14706291526</v>
      </c>
      <c r="E28" s="524">
        <v>684509.29004783183</v>
      </c>
      <c r="F28" s="524">
        <v>700436.83588471403</v>
      </c>
      <c r="G28" s="524">
        <v>1523646.4653141778</v>
      </c>
      <c r="H28" s="524">
        <v>3236062.9312217361</v>
      </c>
      <c r="I28" s="453">
        <v>1598456.6916252477</v>
      </c>
      <c r="J28" s="451">
        <v>1633212.267839073</v>
      </c>
      <c r="K28" s="451">
        <v>1711654.9399237887</v>
      </c>
      <c r="L28" s="451">
        <v>3011429.5922987158</v>
      </c>
      <c r="M28" s="451">
        <v>2940281.6645354899</v>
      </c>
      <c r="N28" s="451">
        <v>3000397.776178482</v>
      </c>
      <c r="O28" s="451">
        <v>2946591.9926714213</v>
      </c>
      <c r="P28" s="451">
        <v>3016692.5127579384</v>
      </c>
      <c r="Q28" s="451">
        <v>2962644.2044668929</v>
      </c>
      <c r="R28" s="451">
        <v>3162637.163505557</v>
      </c>
      <c r="S28" s="451">
        <v>3242151.1456535785</v>
      </c>
      <c r="T28" s="452">
        <v>3236062.9312217361</v>
      </c>
      <c r="U28" s="406" t="s">
        <v>238</v>
      </c>
      <c r="V28" s="540"/>
      <c r="W28" s="540"/>
      <c r="X28" s="540"/>
      <c r="Y28" s="540"/>
      <c r="Z28" s="540"/>
      <c r="AA28" s="540"/>
      <c r="AB28" s="540"/>
      <c r="AC28" s="540"/>
      <c r="AD28" s="540"/>
      <c r="AE28" s="540"/>
      <c r="AF28" s="540"/>
      <c r="AG28" s="540"/>
      <c r="AH28" s="540"/>
      <c r="AI28" s="540"/>
      <c r="AJ28" s="540"/>
      <c r="AK28" s="540"/>
      <c r="AL28" s="540"/>
      <c r="AM28" s="223"/>
      <c r="AN28" s="223"/>
    </row>
    <row r="29" spans="1:40" s="225" customFormat="1" ht="24.95" customHeight="1" x14ac:dyDescent="0.2">
      <c r="A29" s="941"/>
      <c r="B29" s="549" t="s">
        <v>216</v>
      </c>
      <c r="C29" s="524">
        <v>162501.44961764</v>
      </c>
      <c r="D29" s="524">
        <v>337809.00665868004</v>
      </c>
      <c r="E29" s="524">
        <v>461678.55112674192</v>
      </c>
      <c r="F29" s="524">
        <v>330200.30186821998</v>
      </c>
      <c r="G29" s="524">
        <v>564445.65145362006</v>
      </c>
      <c r="H29" s="524">
        <v>1006547.15767625</v>
      </c>
      <c r="I29" s="453">
        <v>571329.12408568</v>
      </c>
      <c r="J29" s="451">
        <v>532177.53894041001</v>
      </c>
      <c r="K29" s="451">
        <v>501965.37630439003</v>
      </c>
      <c r="L29" s="451">
        <v>548248.66315041995</v>
      </c>
      <c r="M29" s="451">
        <v>547578.05069980992</v>
      </c>
      <c r="N29" s="451">
        <v>631237.02287614008</v>
      </c>
      <c r="O29" s="451">
        <v>650323.25297312008</v>
      </c>
      <c r="P29" s="451">
        <v>718406.10499428003</v>
      </c>
      <c r="Q29" s="451">
        <v>756160.04694402986</v>
      </c>
      <c r="R29" s="451">
        <v>952525.88426473015</v>
      </c>
      <c r="S29" s="451">
        <v>939557.37457465008</v>
      </c>
      <c r="T29" s="452">
        <v>1006547.15767625</v>
      </c>
      <c r="U29" s="552" t="s">
        <v>37</v>
      </c>
      <c r="V29" s="540"/>
      <c r="W29" s="540"/>
      <c r="X29" s="540"/>
      <c r="Y29" s="540"/>
      <c r="Z29" s="540"/>
      <c r="AA29" s="540"/>
      <c r="AB29" s="540"/>
      <c r="AC29" s="540"/>
      <c r="AD29" s="540"/>
      <c r="AE29" s="540"/>
      <c r="AF29" s="540"/>
      <c r="AG29" s="540"/>
      <c r="AH29" s="540"/>
      <c r="AI29" s="540"/>
      <c r="AJ29" s="540"/>
      <c r="AK29" s="540"/>
      <c r="AL29" s="540"/>
      <c r="AM29" s="223"/>
      <c r="AN29" s="223"/>
    </row>
    <row r="30" spans="1:40" s="225" customFormat="1" ht="24.95" customHeight="1" x14ac:dyDescent="0.2">
      <c r="A30" s="941"/>
      <c r="B30" s="549" t="s">
        <v>208</v>
      </c>
      <c r="C30" s="524">
        <v>128340.56208608299</v>
      </c>
      <c r="D30" s="524">
        <v>151980.14040423519</v>
      </c>
      <c r="E30" s="524">
        <v>222830.73892109003</v>
      </c>
      <c r="F30" s="524">
        <v>370236.53401649406</v>
      </c>
      <c r="G30" s="524">
        <v>959200.81386055774</v>
      </c>
      <c r="H30" s="524">
        <v>2229515.7735454859</v>
      </c>
      <c r="I30" s="453">
        <v>1027127.5675395676</v>
      </c>
      <c r="J30" s="451">
        <v>1101034.7288986631</v>
      </c>
      <c r="K30" s="451">
        <v>1209689.5636193985</v>
      </c>
      <c r="L30" s="451">
        <v>2463180.9291482959</v>
      </c>
      <c r="M30" s="451">
        <v>2392703.6138356798</v>
      </c>
      <c r="N30" s="451">
        <v>2369160.7533023423</v>
      </c>
      <c r="O30" s="451">
        <v>2296268.7396983011</v>
      </c>
      <c r="P30" s="451">
        <v>2298286.407763659</v>
      </c>
      <c r="Q30" s="451">
        <v>2206484.1575228632</v>
      </c>
      <c r="R30" s="451">
        <v>2210111.2792408271</v>
      </c>
      <c r="S30" s="451">
        <v>2302593.7710789284</v>
      </c>
      <c r="T30" s="452">
        <v>2229515.7735454859</v>
      </c>
      <c r="U30" s="552" t="s">
        <v>166</v>
      </c>
      <c r="V30" s="540"/>
      <c r="W30" s="540"/>
      <c r="X30" s="540"/>
      <c r="Y30" s="540"/>
      <c r="Z30" s="540"/>
      <c r="AA30" s="540"/>
      <c r="AB30" s="540"/>
      <c r="AC30" s="540"/>
      <c r="AD30" s="540"/>
      <c r="AE30" s="540"/>
      <c r="AF30" s="540"/>
      <c r="AG30" s="540"/>
      <c r="AH30" s="540"/>
      <c r="AI30" s="540"/>
      <c r="AJ30" s="540"/>
      <c r="AK30" s="540"/>
      <c r="AL30" s="540"/>
      <c r="AM30" s="223"/>
      <c r="AN30" s="223"/>
    </row>
    <row r="31" spans="1:40" s="220" customFormat="1" ht="24.95" customHeight="1" x14ac:dyDescent="0.2">
      <c r="A31" s="941"/>
      <c r="B31" s="303" t="s">
        <v>111</v>
      </c>
      <c r="C31" s="521">
        <v>-8456.3343219696617</v>
      </c>
      <c r="D31" s="521">
        <v>-27342.478314623004</v>
      </c>
      <c r="E31" s="521">
        <v>-3230.1205095149571</v>
      </c>
      <c r="F31" s="521">
        <v>21008.46936770701</v>
      </c>
      <c r="G31" s="521">
        <v>-31592.372514638926</v>
      </c>
      <c r="H31" s="521">
        <v>-270663.86563198839</v>
      </c>
      <c r="I31" s="456">
        <v>-55972.542520615396</v>
      </c>
      <c r="J31" s="454">
        <v>-88519.300495518168</v>
      </c>
      <c r="K31" s="454">
        <v>-79236.409336653946</v>
      </c>
      <c r="L31" s="454">
        <v>-172681.86137178136</v>
      </c>
      <c r="M31" s="454">
        <v>-117028.26825249063</v>
      </c>
      <c r="N31" s="454">
        <v>-268647.81663001695</v>
      </c>
      <c r="O31" s="454">
        <v>-270391.23673212575</v>
      </c>
      <c r="P31" s="454">
        <v>-206300.22527562961</v>
      </c>
      <c r="Q31" s="454">
        <v>-227571.9360781571</v>
      </c>
      <c r="R31" s="454">
        <v>-278119.21264873119</v>
      </c>
      <c r="S31" s="454">
        <v>-248515.05875706693</v>
      </c>
      <c r="T31" s="455">
        <v>-270663.86563198839</v>
      </c>
      <c r="U31" s="404" t="s">
        <v>43</v>
      </c>
      <c r="V31" s="540"/>
      <c r="W31" s="540"/>
      <c r="X31" s="540"/>
      <c r="Y31" s="540"/>
      <c r="Z31" s="540"/>
      <c r="AA31" s="540"/>
      <c r="AB31" s="540"/>
      <c r="AC31" s="540"/>
      <c r="AD31" s="540"/>
      <c r="AE31" s="540"/>
      <c r="AF31" s="540"/>
      <c r="AG31" s="540"/>
      <c r="AH31" s="540"/>
      <c r="AI31" s="540"/>
      <c r="AJ31" s="540"/>
      <c r="AK31" s="540"/>
      <c r="AL31" s="540"/>
      <c r="AM31" s="223"/>
      <c r="AN31" s="223"/>
    </row>
    <row r="32" spans="1:40" s="625" customFormat="1" ht="13.5" customHeight="1" x14ac:dyDescent="0.2">
      <c r="A32" s="941"/>
      <c r="B32" s="635"/>
      <c r="C32" s="513"/>
      <c r="D32" s="513"/>
      <c r="E32" s="513"/>
      <c r="F32" s="513"/>
      <c r="G32" s="513"/>
      <c r="H32" s="513"/>
      <c r="I32" s="621"/>
      <c r="J32" s="622"/>
      <c r="K32" s="622"/>
      <c r="L32" s="622"/>
      <c r="M32" s="622"/>
      <c r="N32" s="622"/>
      <c r="O32" s="622"/>
      <c r="P32" s="622"/>
      <c r="Q32" s="622"/>
      <c r="R32" s="622"/>
      <c r="S32" s="622"/>
      <c r="T32" s="624"/>
      <c r="U32" s="637"/>
      <c r="V32" s="540"/>
      <c r="W32" s="540"/>
      <c r="X32" s="540"/>
      <c r="Y32" s="540"/>
      <c r="Z32" s="540"/>
      <c r="AA32" s="540"/>
      <c r="AB32" s="540"/>
      <c r="AC32" s="540"/>
      <c r="AD32" s="540"/>
      <c r="AE32" s="540"/>
      <c r="AF32" s="540"/>
      <c r="AG32" s="540"/>
      <c r="AH32" s="540"/>
      <c r="AI32" s="540"/>
      <c r="AJ32" s="540"/>
      <c r="AK32" s="540"/>
      <c r="AL32" s="540"/>
      <c r="AM32" s="223"/>
      <c r="AN32" s="223"/>
    </row>
    <row r="33" spans="1:51" s="220" customFormat="1" ht="24.95" customHeight="1" x14ac:dyDescent="0.2">
      <c r="A33" s="941"/>
      <c r="B33" s="547"/>
      <c r="C33" s="527"/>
      <c r="D33" s="527"/>
      <c r="E33" s="527"/>
      <c r="F33" s="527"/>
      <c r="G33" s="527"/>
      <c r="H33" s="527"/>
      <c r="I33" s="925"/>
      <c r="J33" s="923"/>
      <c r="K33" s="923"/>
      <c r="L33" s="923"/>
      <c r="M33" s="923"/>
      <c r="N33" s="923"/>
      <c r="O33" s="923"/>
      <c r="P33" s="923"/>
      <c r="Q33" s="923"/>
      <c r="R33" s="923"/>
      <c r="S33" s="923"/>
      <c r="T33" s="924"/>
      <c r="U33" s="550"/>
      <c r="V33" s="540"/>
      <c r="W33" s="540"/>
      <c r="X33" s="540"/>
      <c r="Y33" s="540"/>
      <c r="Z33" s="540"/>
      <c r="AA33" s="540"/>
      <c r="AB33" s="540"/>
      <c r="AC33" s="540"/>
      <c r="AD33" s="540"/>
      <c r="AE33" s="540"/>
      <c r="AF33" s="540"/>
      <c r="AG33" s="540"/>
      <c r="AH33" s="540"/>
      <c r="AI33" s="540"/>
      <c r="AJ33" s="540"/>
      <c r="AK33" s="540"/>
      <c r="AL33" s="540"/>
      <c r="AM33" s="223"/>
      <c r="AN33" s="223"/>
    </row>
    <row r="34" spans="1:51" s="220" customFormat="1" ht="24.95" customHeight="1" x14ac:dyDescent="0.2">
      <c r="A34" s="941">
        <v>0</v>
      </c>
      <c r="B34" s="303" t="s">
        <v>206</v>
      </c>
      <c r="C34" s="521">
        <v>1720009.9821191821</v>
      </c>
      <c r="D34" s="521">
        <v>1783781.9028886496</v>
      </c>
      <c r="E34" s="521">
        <v>2173504.4466265645</v>
      </c>
      <c r="F34" s="521">
        <v>2505957.0341435131</v>
      </c>
      <c r="G34" s="521">
        <v>5433601.6725675575</v>
      </c>
      <c r="H34" s="521">
        <v>10048668.980957422</v>
      </c>
      <c r="I34" s="456">
        <v>5542476.2802350447</v>
      </c>
      <c r="J34" s="454">
        <v>5614328.6794481222</v>
      </c>
      <c r="K34" s="454">
        <v>5654018.2242848827</v>
      </c>
      <c r="L34" s="454">
        <v>9527332.9357561599</v>
      </c>
      <c r="M34" s="454">
        <v>9564487.93332652</v>
      </c>
      <c r="N34" s="454">
        <v>9489800.0272726119</v>
      </c>
      <c r="O34" s="454">
        <v>9562366.2316455022</v>
      </c>
      <c r="P34" s="454">
        <v>9700671.0808755103</v>
      </c>
      <c r="Q34" s="454">
        <v>9735728.0012533143</v>
      </c>
      <c r="R34" s="454">
        <v>9921361.1847091597</v>
      </c>
      <c r="S34" s="454">
        <v>10075549.108269304</v>
      </c>
      <c r="T34" s="455">
        <v>10048668.980957422</v>
      </c>
      <c r="U34" s="404" t="s">
        <v>89</v>
      </c>
      <c r="V34" s="540"/>
      <c r="W34" s="540"/>
      <c r="X34" s="540"/>
      <c r="Y34" s="540"/>
      <c r="Z34" s="540"/>
      <c r="AA34" s="540"/>
      <c r="AB34" s="540"/>
      <c r="AC34" s="540"/>
      <c r="AD34" s="540"/>
      <c r="AE34" s="540"/>
      <c r="AF34" s="540"/>
      <c r="AG34" s="540"/>
      <c r="AH34" s="540"/>
      <c r="AI34" s="540"/>
      <c r="AJ34" s="540"/>
      <c r="AK34" s="540"/>
      <c r="AL34" s="540"/>
      <c r="AM34" s="540"/>
      <c r="AN34" s="540"/>
      <c r="AO34" s="540"/>
      <c r="AP34" s="540"/>
      <c r="AQ34" s="540"/>
      <c r="AR34" s="540"/>
      <c r="AS34" s="540"/>
      <c r="AT34" s="540"/>
      <c r="AU34" s="540"/>
      <c r="AV34" s="540"/>
      <c r="AW34" s="540"/>
      <c r="AX34" s="540"/>
      <c r="AY34" s="540"/>
    </row>
    <row r="35" spans="1:51" s="220" customFormat="1" ht="24.95" customHeight="1" x14ac:dyDescent="0.2">
      <c r="A35" s="941">
        <v>0</v>
      </c>
      <c r="B35" s="548"/>
      <c r="C35" s="528"/>
      <c r="D35" s="528"/>
      <c r="E35" s="528"/>
      <c r="F35" s="528"/>
      <c r="G35" s="528"/>
      <c r="H35" s="528"/>
      <c r="I35" s="529"/>
      <c r="J35" s="530"/>
      <c r="K35" s="530"/>
      <c r="L35" s="530"/>
      <c r="M35" s="530"/>
      <c r="N35" s="530"/>
      <c r="O35" s="530"/>
      <c r="P35" s="530"/>
      <c r="Q35" s="530"/>
      <c r="R35" s="530"/>
      <c r="S35" s="530"/>
      <c r="T35" s="531"/>
      <c r="U35" s="551"/>
      <c r="V35" s="540"/>
      <c r="W35" s="540"/>
      <c r="X35" s="540"/>
      <c r="Y35" s="540"/>
      <c r="Z35" s="540"/>
      <c r="AA35" s="540"/>
      <c r="AB35" s="540"/>
      <c r="AC35" s="540"/>
      <c r="AD35" s="540"/>
      <c r="AE35" s="540"/>
      <c r="AF35" s="540"/>
      <c r="AG35" s="540"/>
      <c r="AH35" s="540"/>
      <c r="AI35" s="540"/>
      <c r="AJ35" s="540"/>
      <c r="AK35" s="540"/>
      <c r="AL35" s="540"/>
      <c r="AM35" s="540"/>
      <c r="AN35" s="540"/>
      <c r="AO35" s="540"/>
      <c r="AP35" s="540"/>
      <c r="AQ35" s="540"/>
      <c r="AR35" s="540"/>
      <c r="AS35" s="540"/>
      <c r="AT35" s="540"/>
    </row>
    <row r="36" spans="1:51" s="220" customFormat="1" ht="13.5" customHeight="1" x14ac:dyDescent="0.2">
      <c r="A36" s="941">
        <v>0</v>
      </c>
      <c r="B36" s="303"/>
      <c r="C36" s="521"/>
      <c r="D36" s="521"/>
      <c r="E36" s="521"/>
      <c r="F36" s="521"/>
      <c r="G36" s="521"/>
      <c r="H36" s="521"/>
      <c r="I36" s="456"/>
      <c r="J36" s="454"/>
      <c r="K36" s="454"/>
      <c r="L36" s="454"/>
      <c r="M36" s="454"/>
      <c r="N36" s="454"/>
      <c r="O36" s="454"/>
      <c r="P36" s="454"/>
      <c r="Q36" s="454"/>
      <c r="R36" s="454"/>
      <c r="S36" s="454"/>
      <c r="T36" s="455"/>
      <c r="U36" s="404"/>
      <c r="V36" s="540"/>
      <c r="W36" s="540"/>
      <c r="X36" s="540"/>
      <c r="Y36" s="540"/>
      <c r="Z36" s="540"/>
      <c r="AA36" s="540"/>
      <c r="AB36" s="540"/>
      <c r="AC36" s="540"/>
      <c r="AD36" s="540"/>
      <c r="AE36" s="540"/>
      <c r="AF36" s="540"/>
      <c r="AG36" s="540"/>
      <c r="AH36" s="540"/>
      <c r="AI36" s="540"/>
      <c r="AJ36" s="540"/>
      <c r="AK36" s="540"/>
      <c r="AL36" s="540"/>
      <c r="AM36" s="540"/>
      <c r="AN36" s="540"/>
      <c r="AO36" s="540"/>
      <c r="AP36" s="540"/>
      <c r="AQ36" s="540"/>
      <c r="AR36" s="540"/>
      <c r="AS36" s="540"/>
      <c r="AT36" s="540"/>
    </row>
    <row r="37" spans="1:51" s="220" customFormat="1" ht="24.95" customHeight="1" x14ac:dyDescent="0.2">
      <c r="A37" s="941">
        <v>0</v>
      </c>
      <c r="B37" s="304" t="s">
        <v>207</v>
      </c>
      <c r="C37" s="521"/>
      <c r="D37" s="521"/>
      <c r="E37" s="521"/>
      <c r="F37" s="521"/>
      <c r="G37" s="521"/>
      <c r="H37" s="521"/>
      <c r="I37" s="456"/>
      <c r="J37" s="454"/>
      <c r="K37" s="454"/>
      <c r="L37" s="454"/>
      <c r="M37" s="454"/>
      <c r="N37" s="454"/>
      <c r="O37" s="454"/>
      <c r="P37" s="454"/>
      <c r="Q37" s="454"/>
      <c r="R37" s="454"/>
      <c r="S37" s="454"/>
      <c r="T37" s="455"/>
      <c r="U37" s="238" t="s">
        <v>90</v>
      </c>
      <c r="V37" s="540"/>
      <c r="W37" s="540"/>
      <c r="X37" s="540"/>
      <c r="Y37" s="540"/>
      <c r="Z37" s="540"/>
      <c r="AA37" s="540"/>
      <c r="AB37" s="540"/>
      <c r="AC37" s="540"/>
      <c r="AD37" s="540"/>
      <c r="AE37" s="540"/>
      <c r="AF37" s="540"/>
      <c r="AG37" s="540"/>
      <c r="AH37" s="540"/>
      <c r="AI37" s="540"/>
      <c r="AJ37" s="540"/>
      <c r="AK37" s="540"/>
      <c r="AL37" s="540"/>
      <c r="AM37" s="540"/>
      <c r="AN37" s="540"/>
      <c r="AO37" s="540"/>
      <c r="AP37" s="540"/>
      <c r="AQ37" s="540"/>
      <c r="AR37" s="540"/>
      <c r="AS37" s="540"/>
      <c r="AT37" s="540"/>
    </row>
    <row r="38" spans="1:51" s="625" customFormat="1" ht="13.5" customHeight="1" x14ac:dyDescent="0.2">
      <c r="A38" s="941">
        <v>0</v>
      </c>
      <c r="B38" s="635"/>
      <c r="C38" s="513"/>
      <c r="D38" s="513"/>
      <c r="E38" s="513"/>
      <c r="F38" s="513"/>
      <c r="G38" s="513"/>
      <c r="H38" s="513"/>
      <c r="I38" s="621"/>
      <c r="J38" s="622"/>
      <c r="K38" s="622"/>
      <c r="L38" s="622"/>
      <c r="M38" s="622"/>
      <c r="N38" s="622"/>
      <c r="O38" s="622"/>
      <c r="P38" s="622"/>
      <c r="Q38" s="622"/>
      <c r="R38" s="622"/>
      <c r="S38" s="622"/>
      <c r="T38" s="624"/>
      <c r="U38" s="637"/>
      <c r="V38" s="540"/>
      <c r="W38" s="540"/>
      <c r="X38" s="540"/>
      <c r="Y38" s="540"/>
      <c r="Z38" s="540"/>
      <c r="AA38" s="540"/>
      <c r="AB38" s="540"/>
      <c r="AC38" s="540"/>
      <c r="AD38" s="540"/>
      <c r="AE38" s="540"/>
      <c r="AF38" s="540"/>
      <c r="AG38" s="540"/>
      <c r="AH38" s="540"/>
      <c r="AI38" s="540"/>
      <c r="AJ38" s="540"/>
      <c r="AK38" s="540"/>
      <c r="AL38" s="540"/>
      <c r="AM38" s="540"/>
      <c r="AN38" s="540"/>
      <c r="AO38" s="540"/>
      <c r="AP38" s="540"/>
      <c r="AQ38" s="540"/>
      <c r="AR38" s="540"/>
      <c r="AS38" s="540"/>
      <c r="AT38" s="540"/>
    </row>
    <row r="39" spans="1:51" s="220" customFormat="1" ht="24.95" customHeight="1" x14ac:dyDescent="0.2">
      <c r="A39" s="941">
        <v>0</v>
      </c>
      <c r="B39" s="303" t="s">
        <v>195</v>
      </c>
      <c r="C39" s="521">
        <v>164173.03839129803</v>
      </c>
      <c r="D39" s="521">
        <v>256043.59753682403</v>
      </c>
      <c r="E39" s="521">
        <v>396541.11867683468</v>
      </c>
      <c r="F39" s="521">
        <v>429651.37685453321</v>
      </c>
      <c r="G39" s="521">
        <v>777357.47965397721</v>
      </c>
      <c r="H39" s="521">
        <v>1573458.3322388048</v>
      </c>
      <c r="I39" s="456">
        <v>847337.87838410679</v>
      </c>
      <c r="J39" s="454">
        <v>912755.28611672693</v>
      </c>
      <c r="K39" s="454">
        <v>966419.19802433741</v>
      </c>
      <c r="L39" s="454">
        <v>1002545.9995525375</v>
      </c>
      <c r="M39" s="454">
        <v>1048758.5680280062</v>
      </c>
      <c r="N39" s="454">
        <v>1095644.2360080271</v>
      </c>
      <c r="O39" s="454">
        <v>1161550.4009448257</v>
      </c>
      <c r="P39" s="454">
        <v>1276743.3264018549</v>
      </c>
      <c r="Q39" s="454">
        <v>1400563.9331063856</v>
      </c>
      <c r="R39" s="454">
        <v>1473215.9802471255</v>
      </c>
      <c r="S39" s="454">
        <v>1529285.1332608168</v>
      </c>
      <c r="T39" s="455">
        <v>1573458.3322388048</v>
      </c>
      <c r="U39" s="404" t="s">
        <v>162</v>
      </c>
      <c r="V39" s="540"/>
      <c r="W39" s="540"/>
      <c r="X39" s="540"/>
      <c r="Y39" s="540"/>
      <c r="Z39" s="540"/>
      <c r="AA39" s="540"/>
      <c r="AB39" s="540"/>
      <c r="AC39" s="540"/>
      <c r="AD39" s="540"/>
      <c r="AE39" s="540"/>
      <c r="AF39" s="540"/>
      <c r="AG39" s="540"/>
      <c r="AH39" s="540"/>
      <c r="AI39" s="540"/>
      <c r="AJ39" s="540"/>
      <c r="AK39" s="540"/>
      <c r="AL39" s="540"/>
      <c r="AM39" s="540"/>
      <c r="AN39" s="540"/>
      <c r="AO39" s="540"/>
      <c r="AP39" s="540"/>
      <c r="AQ39" s="540"/>
      <c r="AR39" s="540"/>
      <c r="AS39" s="540"/>
      <c r="AT39" s="540"/>
    </row>
    <row r="40" spans="1:51" s="220" customFormat="1" ht="24.95" customHeight="1" x14ac:dyDescent="0.2">
      <c r="A40" s="941">
        <v>0</v>
      </c>
      <c r="B40" s="405" t="s">
        <v>226</v>
      </c>
      <c r="C40" s="524">
        <v>1.9003849499999999</v>
      </c>
      <c r="D40" s="524">
        <v>2.4137762299999999</v>
      </c>
      <c r="E40" s="524">
        <v>16.75072583</v>
      </c>
      <c r="F40" s="524">
        <v>28.931738719999998</v>
      </c>
      <c r="G40" s="524">
        <v>10.982937600000001</v>
      </c>
      <c r="H40" s="524">
        <v>13.946450289999998</v>
      </c>
      <c r="I40" s="453">
        <v>11.12590838</v>
      </c>
      <c r="J40" s="451">
        <v>11.124908380000001</v>
      </c>
      <c r="K40" s="451">
        <v>11.123908380000001</v>
      </c>
      <c r="L40" s="451">
        <v>1.9675399899999999</v>
      </c>
      <c r="M40" s="451">
        <v>9.4569399900000004</v>
      </c>
      <c r="N40" s="451">
        <v>15.808433989999999</v>
      </c>
      <c r="O40" s="451">
        <v>15.898049179999999</v>
      </c>
      <c r="P40" s="451">
        <v>15.89754918</v>
      </c>
      <c r="Q40" s="451">
        <v>12.00229418</v>
      </c>
      <c r="R40" s="451">
        <v>3.3661394399999995</v>
      </c>
      <c r="S40" s="451">
        <v>13.712746439999998</v>
      </c>
      <c r="T40" s="452">
        <v>13.946450289999998</v>
      </c>
      <c r="U40" s="406" t="s">
        <v>229</v>
      </c>
      <c r="V40" s="540"/>
      <c r="W40" s="540"/>
      <c r="X40" s="540"/>
      <c r="Y40" s="540"/>
      <c r="Z40" s="540"/>
      <c r="AA40" s="540"/>
      <c r="AB40" s="540"/>
      <c r="AC40" s="540"/>
      <c r="AD40" s="540"/>
      <c r="AE40" s="540"/>
      <c r="AF40" s="540"/>
      <c r="AG40" s="540"/>
      <c r="AH40" s="540"/>
      <c r="AI40" s="540"/>
      <c r="AJ40" s="540"/>
      <c r="AK40" s="540"/>
      <c r="AL40" s="540"/>
      <c r="AM40" s="540"/>
      <c r="AN40" s="540"/>
      <c r="AO40" s="540"/>
      <c r="AP40" s="540"/>
      <c r="AQ40" s="540"/>
      <c r="AR40" s="540"/>
      <c r="AS40" s="540"/>
      <c r="AT40" s="540"/>
    </row>
    <row r="41" spans="1:51" s="225" customFormat="1" ht="24.95" customHeight="1" x14ac:dyDescent="0.2">
      <c r="A41" s="941">
        <v>0</v>
      </c>
      <c r="B41" s="405" t="s">
        <v>245</v>
      </c>
      <c r="C41" s="524">
        <v>20569.778435340002</v>
      </c>
      <c r="D41" s="524">
        <v>19389.457011639999</v>
      </c>
      <c r="E41" s="524">
        <v>24142.802180180002</v>
      </c>
      <c r="F41" s="524">
        <v>40748.902793750007</v>
      </c>
      <c r="G41" s="524">
        <v>119603.15162673999</v>
      </c>
      <c r="H41" s="524">
        <v>206830.67093849997</v>
      </c>
      <c r="I41" s="453">
        <v>143952.14001740003</v>
      </c>
      <c r="J41" s="451">
        <v>158327.72886285</v>
      </c>
      <c r="K41" s="451">
        <v>180526.95976625997</v>
      </c>
      <c r="L41" s="451">
        <v>181329.61990689998</v>
      </c>
      <c r="M41" s="451">
        <v>188051.13037059997</v>
      </c>
      <c r="N41" s="451">
        <v>191199.13059141001</v>
      </c>
      <c r="O41" s="451">
        <v>191253.13380178</v>
      </c>
      <c r="P41" s="451">
        <v>213398.63876195002</v>
      </c>
      <c r="Q41" s="451">
        <v>223693.44588340996</v>
      </c>
      <c r="R41" s="451">
        <v>228823.38699282001</v>
      </c>
      <c r="S41" s="451">
        <v>224569.54415561</v>
      </c>
      <c r="T41" s="452">
        <v>206830.67093849997</v>
      </c>
      <c r="U41" s="406" t="s">
        <v>463</v>
      </c>
      <c r="V41" s="540"/>
      <c r="W41" s="540"/>
      <c r="X41" s="540"/>
      <c r="Y41" s="540"/>
      <c r="Z41" s="540"/>
      <c r="AA41" s="540"/>
      <c r="AB41" s="540"/>
      <c r="AC41" s="540"/>
      <c r="AD41" s="540"/>
      <c r="AE41" s="540"/>
      <c r="AF41" s="540"/>
      <c r="AG41" s="540"/>
      <c r="AH41" s="540"/>
      <c r="AI41" s="540"/>
      <c r="AJ41" s="540"/>
      <c r="AK41" s="540"/>
      <c r="AL41" s="540"/>
      <c r="AM41" s="540"/>
      <c r="AN41" s="540"/>
      <c r="AO41" s="540"/>
      <c r="AP41" s="540"/>
      <c r="AQ41" s="540"/>
      <c r="AR41" s="540"/>
      <c r="AS41" s="540"/>
      <c r="AT41" s="540"/>
    </row>
    <row r="42" spans="1:51" s="225" customFormat="1" ht="24.95" customHeight="1" x14ac:dyDescent="0.2">
      <c r="A42" s="941">
        <v>0</v>
      </c>
      <c r="B42" s="405" t="s">
        <v>616</v>
      </c>
      <c r="C42" s="524">
        <v>141143.95825662802</v>
      </c>
      <c r="D42" s="524">
        <v>229198.96954724402</v>
      </c>
      <c r="E42" s="524">
        <v>357938.5011590246</v>
      </c>
      <c r="F42" s="524">
        <v>380654.56219968316</v>
      </c>
      <c r="G42" s="524">
        <v>643913.88514787715</v>
      </c>
      <c r="H42" s="524">
        <v>1338368.418749705</v>
      </c>
      <c r="I42" s="453">
        <v>692728.69560001674</v>
      </c>
      <c r="J42" s="451">
        <v>742962.27220322704</v>
      </c>
      <c r="K42" s="451">
        <v>775002.97740105737</v>
      </c>
      <c r="L42" s="451">
        <v>808129.74065112742</v>
      </c>
      <c r="M42" s="451">
        <v>849145.76003133622</v>
      </c>
      <c r="N42" s="451">
        <v>887875.73234512703</v>
      </c>
      <c r="O42" s="451">
        <v>955272.74700856558</v>
      </c>
      <c r="P42" s="451">
        <v>1045769.9331641248</v>
      </c>
      <c r="Q42" s="451">
        <v>1162139.6159467457</v>
      </c>
      <c r="R42" s="451">
        <v>1228854.5682678353</v>
      </c>
      <c r="S42" s="451">
        <v>1285429.584974987</v>
      </c>
      <c r="T42" s="452">
        <v>1338368.418749705</v>
      </c>
      <c r="U42" s="406" t="s">
        <v>602</v>
      </c>
      <c r="V42" s="540"/>
      <c r="W42" s="540"/>
      <c r="X42" s="540"/>
      <c r="Y42" s="540"/>
      <c r="Z42" s="540"/>
      <c r="AA42" s="540"/>
      <c r="AB42" s="540"/>
      <c r="AC42" s="540"/>
      <c r="AD42" s="540"/>
      <c r="AE42" s="540"/>
      <c r="AF42" s="540"/>
      <c r="AG42" s="540"/>
      <c r="AH42" s="540"/>
      <c r="AI42" s="540"/>
      <c r="AJ42" s="540"/>
      <c r="AK42" s="540"/>
      <c r="AL42" s="540"/>
      <c r="AM42" s="540"/>
      <c r="AN42" s="540"/>
      <c r="AO42" s="540"/>
      <c r="AP42" s="540"/>
      <c r="AQ42" s="540"/>
      <c r="AR42" s="540"/>
      <c r="AS42" s="540"/>
      <c r="AT42" s="540"/>
    </row>
    <row r="43" spans="1:51" s="225" customFormat="1" ht="24.95" customHeight="1" x14ac:dyDescent="0.2">
      <c r="A43" s="941">
        <v>0</v>
      </c>
      <c r="B43" s="405" t="s">
        <v>227</v>
      </c>
      <c r="C43" s="524">
        <v>2457.4013143799998</v>
      </c>
      <c r="D43" s="524">
        <v>7452.7572017099992</v>
      </c>
      <c r="E43" s="524">
        <v>14443.0646118</v>
      </c>
      <c r="F43" s="524">
        <v>8218.9801223800005</v>
      </c>
      <c r="G43" s="524">
        <v>13829.45994176</v>
      </c>
      <c r="H43" s="524">
        <v>28245.296100309999</v>
      </c>
      <c r="I43" s="453">
        <v>10645.916858310002</v>
      </c>
      <c r="J43" s="451">
        <v>11454.160142270001</v>
      </c>
      <c r="K43" s="451">
        <v>10878.13694864</v>
      </c>
      <c r="L43" s="451">
        <v>13084.671454520001</v>
      </c>
      <c r="M43" s="451">
        <v>11552.22068608</v>
      </c>
      <c r="N43" s="451">
        <v>16553.5646375</v>
      </c>
      <c r="O43" s="451">
        <v>15008.622085300001</v>
      </c>
      <c r="P43" s="451">
        <v>17558.856926599998</v>
      </c>
      <c r="Q43" s="451">
        <v>14718.868982049999</v>
      </c>
      <c r="R43" s="451">
        <v>15534.658847030001</v>
      </c>
      <c r="S43" s="451">
        <v>19272.291383780001</v>
      </c>
      <c r="T43" s="452">
        <v>28245.296100309999</v>
      </c>
      <c r="U43" s="406" t="s">
        <v>444</v>
      </c>
      <c r="V43" s="540"/>
      <c r="W43" s="540"/>
      <c r="X43" s="540"/>
      <c r="Y43" s="540"/>
      <c r="Z43" s="540"/>
      <c r="AA43" s="540"/>
      <c r="AB43" s="540"/>
      <c r="AC43" s="540"/>
      <c r="AD43" s="540"/>
      <c r="AE43" s="540"/>
      <c r="AF43" s="540"/>
      <c r="AG43" s="540"/>
      <c r="AH43" s="540"/>
      <c r="AI43" s="540"/>
      <c r="AJ43" s="540"/>
      <c r="AK43" s="540"/>
      <c r="AL43" s="540"/>
      <c r="AM43" s="540"/>
      <c r="AN43" s="540"/>
      <c r="AO43" s="540"/>
      <c r="AP43" s="540"/>
      <c r="AQ43" s="540"/>
      <c r="AR43" s="540"/>
      <c r="AS43" s="540"/>
      <c r="AT43" s="540"/>
    </row>
    <row r="44" spans="1:51" s="625" customFormat="1" ht="12" customHeight="1" x14ac:dyDescent="0.2">
      <c r="A44" s="941">
        <v>0</v>
      </c>
      <c r="B44" s="635"/>
      <c r="C44" s="513"/>
      <c r="D44" s="513"/>
      <c r="E44" s="513"/>
      <c r="F44" s="513"/>
      <c r="G44" s="513"/>
      <c r="H44" s="513"/>
      <c r="I44" s="621"/>
      <c r="J44" s="622"/>
      <c r="K44" s="622"/>
      <c r="L44" s="622"/>
      <c r="M44" s="622"/>
      <c r="N44" s="622"/>
      <c r="O44" s="622"/>
      <c r="P44" s="622"/>
      <c r="Q44" s="622"/>
      <c r="R44" s="622"/>
      <c r="S44" s="622"/>
      <c r="T44" s="624"/>
      <c r="U44" s="637"/>
      <c r="V44" s="540"/>
      <c r="W44" s="540"/>
      <c r="X44" s="540"/>
      <c r="Y44" s="540"/>
      <c r="Z44" s="540"/>
      <c r="AA44" s="540"/>
      <c r="AB44" s="540"/>
      <c r="AC44" s="540"/>
      <c r="AD44" s="540"/>
      <c r="AE44" s="540"/>
      <c r="AF44" s="540"/>
      <c r="AG44" s="540"/>
      <c r="AH44" s="540"/>
      <c r="AI44" s="540"/>
      <c r="AJ44" s="540"/>
      <c r="AK44" s="540"/>
      <c r="AL44" s="540"/>
      <c r="AM44" s="540"/>
      <c r="AN44" s="540"/>
      <c r="AO44" s="540"/>
      <c r="AP44" s="540"/>
      <c r="AQ44" s="540"/>
      <c r="AR44" s="540"/>
      <c r="AS44" s="540"/>
      <c r="AT44" s="540"/>
    </row>
    <row r="45" spans="1:51" s="220" customFormat="1" ht="28.5" customHeight="1" x14ac:dyDescent="0.2">
      <c r="A45" s="941">
        <v>0</v>
      </c>
      <c r="B45" s="303" t="s">
        <v>247</v>
      </c>
      <c r="C45" s="521">
        <v>32152.465431248987</v>
      </c>
      <c r="D45" s="521">
        <v>59503.619265209891</v>
      </c>
      <c r="E45" s="521">
        <v>116157.15686912995</v>
      </c>
      <c r="F45" s="521">
        <v>123726.50825486</v>
      </c>
      <c r="G45" s="521">
        <v>122496.5137986695</v>
      </c>
      <c r="H45" s="521">
        <v>158660.36365043983</v>
      </c>
      <c r="I45" s="456">
        <v>122242.89085955945</v>
      </c>
      <c r="J45" s="454">
        <v>116443.47196050934</v>
      </c>
      <c r="K45" s="454">
        <v>118641.81834715957</v>
      </c>
      <c r="L45" s="454">
        <v>120628.1698177995</v>
      </c>
      <c r="M45" s="454">
        <v>122969.9365173798</v>
      </c>
      <c r="N45" s="454">
        <v>129726.73600849022</v>
      </c>
      <c r="O45" s="454">
        <v>132236.28133342016</v>
      </c>
      <c r="P45" s="454">
        <v>134804.37505043999</v>
      </c>
      <c r="Q45" s="454">
        <v>139988.21907470989</v>
      </c>
      <c r="R45" s="454">
        <v>144771.35354748007</v>
      </c>
      <c r="S45" s="454">
        <v>151589.93189814046</v>
      </c>
      <c r="T45" s="455">
        <v>158660.36365043983</v>
      </c>
      <c r="U45" s="404" t="s">
        <v>185</v>
      </c>
      <c r="V45" s="540"/>
      <c r="W45" s="540"/>
      <c r="X45" s="540"/>
      <c r="Y45" s="540"/>
      <c r="Z45" s="540"/>
      <c r="AA45" s="540"/>
      <c r="AB45" s="540"/>
      <c r="AC45" s="540"/>
      <c r="AD45" s="540"/>
      <c r="AE45" s="540"/>
      <c r="AF45" s="540"/>
      <c r="AG45" s="540"/>
      <c r="AH45" s="540"/>
      <c r="AI45" s="540"/>
      <c r="AJ45" s="540"/>
      <c r="AK45" s="540"/>
      <c r="AL45" s="540"/>
      <c r="AM45" s="540"/>
      <c r="AN45" s="540"/>
      <c r="AO45" s="540"/>
      <c r="AP45" s="540"/>
      <c r="AQ45" s="540"/>
      <c r="AR45" s="540"/>
      <c r="AS45" s="540"/>
      <c r="AT45" s="540"/>
    </row>
    <row r="46" spans="1:51" s="625" customFormat="1" ht="13.5" customHeight="1" x14ac:dyDescent="0.2">
      <c r="A46" s="941">
        <v>0</v>
      </c>
      <c r="B46" s="635"/>
      <c r="C46" s="513"/>
      <c r="D46" s="513"/>
      <c r="E46" s="513"/>
      <c r="F46" s="513"/>
      <c r="G46" s="513"/>
      <c r="H46" s="513"/>
      <c r="I46" s="621"/>
      <c r="J46" s="622"/>
      <c r="K46" s="622"/>
      <c r="L46" s="622"/>
      <c r="M46" s="622"/>
      <c r="N46" s="622"/>
      <c r="O46" s="622"/>
      <c r="P46" s="622"/>
      <c r="Q46" s="622"/>
      <c r="R46" s="622"/>
      <c r="S46" s="622"/>
      <c r="T46" s="624"/>
      <c r="U46" s="637"/>
      <c r="V46" s="540"/>
      <c r="W46" s="540"/>
      <c r="X46" s="540"/>
      <c r="Y46" s="540"/>
      <c r="Z46" s="540"/>
      <c r="AA46" s="540"/>
      <c r="AB46" s="540"/>
      <c r="AC46" s="540"/>
      <c r="AD46" s="540"/>
      <c r="AE46" s="540"/>
      <c r="AF46" s="540"/>
      <c r="AG46" s="540"/>
      <c r="AH46" s="540"/>
      <c r="AI46" s="540"/>
      <c r="AJ46" s="540"/>
      <c r="AK46" s="540"/>
      <c r="AL46" s="540"/>
      <c r="AM46" s="540"/>
      <c r="AN46" s="540"/>
      <c r="AO46" s="540"/>
      <c r="AP46" s="540"/>
      <c r="AQ46" s="540"/>
      <c r="AR46" s="540"/>
      <c r="AS46" s="540"/>
      <c r="AT46" s="540"/>
    </row>
    <row r="47" spans="1:51" s="220" customFormat="1" ht="24.95" customHeight="1" x14ac:dyDescent="0.2">
      <c r="A47" s="941">
        <v>0</v>
      </c>
      <c r="B47" s="303" t="s">
        <v>9</v>
      </c>
      <c r="C47" s="521">
        <v>120174.82495992701</v>
      </c>
      <c r="D47" s="521">
        <v>229720.67025880958</v>
      </c>
      <c r="E47" s="521">
        <v>270103.51446006866</v>
      </c>
      <c r="F47" s="521">
        <v>309131.81232341344</v>
      </c>
      <c r="G47" s="521">
        <v>377948.13695658289</v>
      </c>
      <c r="H47" s="521">
        <v>498063.12183239183</v>
      </c>
      <c r="I47" s="456">
        <v>388609.87194684177</v>
      </c>
      <c r="J47" s="454">
        <v>387096.94754558417</v>
      </c>
      <c r="K47" s="454">
        <v>382233.71579032182</v>
      </c>
      <c r="L47" s="454">
        <v>408165.31353044673</v>
      </c>
      <c r="M47" s="454">
        <v>409028.90312262962</v>
      </c>
      <c r="N47" s="454">
        <v>418458.78074627311</v>
      </c>
      <c r="O47" s="454">
        <v>418100.94047279784</v>
      </c>
      <c r="P47" s="454">
        <v>425912.82221481379</v>
      </c>
      <c r="Q47" s="454">
        <v>425003.70906502532</v>
      </c>
      <c r="R47" s="454">
        <v>446046.03566414258</v>
      </c>
      <c r="S47" s="454">
        <v>475712.27957277349</v>
      </c>
      <c r="T47" s="455">
        <v>498063.12183239183</v>
      </c>
      <c r="U47" s="404" t="s">
        <v>184</v>
      </c>
      <c r="V47" s="540"/>
      <c r="W47" s="540"/>
      <c r="X47" s="540"/>
      <c r="Y47" s="540"/>
      <c r="Z47" s="540"/>
      <c r="AA47" s="540"/>
      <c r="AB47" s="540"/>
      <c r="AC47" s="540"/>
      <c r="AD47" s="540"/>
      <c r="AE47" s="540"/>
      <c r="AF47" s="540"/>
      <c r="AG47" s="540"/>
      <c r="AH47" s="540"/>
      <c r="AI47" s="540"/>
      <c r="AJ47" s="540"/>
      <c r="AK47" s="540"/>
      <c r="AL47" s="540"/>
      <c r="AM47" s="540"/>
      <c r="AN47" s="540"/>
      <c r="AO47" s="540"/>
      <c r="AP47" s="540"/>
      <c r="AQ47" s="540"/>
      <c r="AR47" s="540"/>
      <c r="AS47" s="540"/>
      <c r="AT47" s="540"/>
    </row>
    <row r="48" spans="1:51" s="220" customFormat="1" ht="24.95" customHeight="1" x14ac:dyDescent="0.2">
      <c r="A48" s="941">
        <v>0</v>
      </c>
      <c r="B48" s="405" t="s">
        <v>226</v>
      </c>
      <c r="C48" s="524">
        <v>8.1</v>
      </c>
      <c r="D48" s="524">
        <v>8.1</v>
      </c>
      <c r="E48" s="524">
        <v>8.1</v>
      </c>
      <c r="F48" s="524">
        <v>8.1</v>
      </c>
      <c r="G48" s="524">
        <v>8.1</v>
      </c>
      <c r="H48" s="524">
        <v>1.6</v>
      </c>
      <c r="I48" s="453">
        <v>8.1</v>
      </c>
      <c r="J48" s="451">
        <v>8.1</v>
      </c>
      <c r="K48" s="451">
        <v>8.1</v>
      </c>
      <c r="L48" s="451">
        <v>8.1</v>
      </c>
      <c r="M48" s="451">
        <v>8.1</v>
      </c>
      <c r="N48" s="451">
        <v>1.6</v>
      </c>
      <c r="O48" s="451">
        <v>1.6</v>
      </c>
      <c r="P48" s="451">
        <v>1.6</v>
      </c>
      <c r="Q48" s="451">
        <v>1.6</v>
      </c>
      <c r="R48" s="451">
        <v>1.6</v>
      </c>
      <c r="S48" s="451">
        <v>1.6</v>
      </c>
      <c r="T48" s="452">
        <v>1.6</v>
      </c>
      <c r="U48" s="406" t="s">
        <v>229</v>
      </c>
      <c r="V48" s="540"/>
      <c r="W48" s="540"/>
      <c r="X48" s="540"/>
      <c r="Y48" s="540"/>
      <c r="Z48" s="540"/>
      <c r="AA48" s="540"/>
      <c r="AB48" s="540"/>
      <c r="AC48" s="540"/>
      <c r="AD48" s="540"/>
      <c r="AE48" s="540"/>
      <c r="AF48" s="540"/>
      <c r="AG48" s="540"/>
      <c r="AH48" s="540"/>
      <c r="AI48" s="540"/>
      <c r="AJ48" s="540"/>
      <c r="AK48" s="540"/>
      <c r="AL48" s="540"/>
      <c r="AM48" s="540"/>
      <c r="AN48" s="540"/>
      <c r="AO48" s="540"/>
      <c r="AP48" s="540"/>
      <c r="AQ48" s="540"/>
      <c r="AR48" s="540"/>
      <c r="AS48" s="540"/>
      <c r="AT48" s="540"/>
    </row>
    <row r="49" spans="1:46" s="220" customFormat="1" ht="24.95" customHeight="1" x14ac:dyDescent="0.2">
      <c r="A49" s="941">
        <v>0</v>
      </c>
      <c r="B49" s="405" t="s">
        <v>245</v>
      </c>
      <c r="C49" s="524">
        <v>9569.4137873399995</v>
      </c>
      <c r="D49" s="524">
        <v>15064.093753090001</v>
      </c>
      <c r="E49" s="524">
        <v>11534.104578030001</v>
      </c>
      <c r="F49" s="524">
        <v>19277.629090440001</v>
      </c>
      <c r="G49" s="524">
        <v>65886.224748189998</v>
      </c>
      <c r="H49" s="524">
        <v>93714.37017822999</v>
      </c>
      <c r="I49" s="453">
        <v>69045.767506489996</v>
      </c>
      <c r="J49" s="451">
        <v>68874.472619649998</v>
      </c>
      <c r="K49" s="451">
        <v>69247.0253715</v>
      </c>
      <c r="L49" s="451">
        <v>77582.082659870008</v>
      </c>
      <c r="M49" s="451">
        <v>78676.985449339991</v>
      </c>
      <c r="N49" s="451">
        <v>79289.175142989989</v>
      </c>
      <c r="O49" s="451">
        <v>81728.283539239987</v>
      </c>
      <c r="P49" s="451">
        <v>82297.288387999986</v>
      </c>
      <c r="Q49" s="451">
        <v>82285.319812300004</v>
      </c>
      <c r="R49" s="451">
        <v>90744.023288019991</v>
      </c>
      <c r="S49" s="451">
        <v>90467.24847173001</v>
      </c>
      <c r="T49" s="452">
        <v>93714.37017822999</v>
      </c>
      <c r="U49" s="406" t="s">
        <v>463</v>
      </c>
      <c r="V49" s="540"/>
      <c r="W49" s="540"/>
      <c r="X49" s="540"/>
      <c r="Y49" s="540"/>
      <c r="Z49" s="540"/>
      <c r="AA49" s="540"/>
      <c r="AB49" s="540"/>
      <c r="AC49" s="540"/>
      <c r="AD49" s="540"/>
      <c r="AE49" s="540"/>
      <c r="AF49" s="540"/>
      <c r="AG49" s="540"/>
      <c r="AH49" s="540"/>
      <c r="AI49" s="540"/>
      <c r="AJ49" s="540"/>
      <c r="AK49" s="540"/>
      <c r="AL49" s="540"/>
      <c r="AM49" s="540"/>
      <c r="AN49" s="540"/>
      <c r="AO49" s="540"/>
      <c r="AP49" s="540"/>
      <c r="AQ49" s="540"/>
      <c r="AR49" s="540"/>
      <c r="AS49" s="540"/>
      <c r="AT49" s="540"/>
    </row>
    <row r="50" spans="1:46" s="220" customFormat="1" ht="24.95" customHeight="1" x14ac:dyDescent="0.2">
      <c r="A50" s="941">
        <v>0</v>
      </c>
      <c r="B50" s="405" t="s">
        <v>246</v>
      </c>
      <c r="C50" s="524">
        <v>92991.339690664841</v>
      </c>
      <c r="D50" s="524">
        <v>194214.41416260792</v>
      </c>
      <c r="E50" s="524">
        <v>235796.49059203363</v>
      </c>
      <c r="F50" s="524">
        <v>256128.92070879595</v>
      </c>
      <c r="G50" s="524">
        <v>272538.47860022471</v>
      </c>
      <c r="H50" s="524">
        <v>353829.91310674109</v>
      </c>
      <c r="I50" s="453">
        <v>276128.40904920653</v>
      </c>
      <c r="J50" s="451">
        <v>272853.52873499406</v>
      </c>
      <c r="K50" s="451">
        <v>267273.97910203901</v>
      </c>
      <c r="L50" s="451">
        <v>273168.61557748995</v>
      </c>
      <c r="M50" s="451">
        <v>276398.59379209287</v>
      </c>
      <c r="N50" s="451">
        <v>281612.37544230174</v>
      </c>
      <c r="O50" s="451">
        <v>278784.06709610252</v>
      </c>
      <c r="P50" s="451">
        <v>289309.61721563793</v>
      </c>
      <c r="Q50" s="451">
        <v>288342.05587209092</v>
      </c>
      <c r="R50" s="451">
        <v>301030.19554632093</v>
      </c>
      <c r="S50" s="451">
        <v>334206.9536323066</v>
      </c>
      <c r="T50" s="452">
        <v>353829.91310674109</v>
      </c>
      <c r="U50" s="406" t="s">
        <v>230</v>
      </c>
      <c r="V50" s="540"/>
      <c r="W50" s="540"/>
      <c r="X50" s="540"/>
      <c r="Y50" s="540"/>
      <c r="Z50" s="540"/>
      <c r="AA50" s="540"/>
      <c r="AB50" s="540"/>
      <c r="AC50" s="540"/>
      <c r="AD50" s="540"/>
      <c r="AE50" s="540"/>
      <c r="AF50" s="540"/>
      <c r="AG50" s="540"/>
      <c r="AH50" s="540"/>
      <c r="AI50" s="540"/>
      <c r="AJ50" s="540"/>
      <c r="AK50" s="540"/>
      <c r="AL50" s="540"/>
      <c r="AM50" s="540"/>
      <c r="AN50" s="540"/>
      <c r="AO50" s="540"/>
      <c r="AP50" s="540"/>
      <c r="AQ50" s="540"/>
      <c r="AR50" s="540"/>
      <c r="AS50" s="540"/>
      <c r="AT50" s="540"/>
    </row>
    <row r="51" spans="1:46" s="220" customFormat="1" ht="24.95" customHeight="1" x14ac:dyDescent="0.2">
      <c r="A51" s="941">
        <v>0</v>
      </c>
      <c r="B51" s="405" t="s">
        <v>227</v>
      </c>
      <c r="C51" s="524">
        <v>17605.971481922159</v>
      </c>
      <c r="D51" s="524">
        <v>20434.062343111658</v>
      </c>
      <c r="E51" s="524">
        <v>22764.819290005002</v>
      </c>
      <c r="F51" s="524">
        <v>33717.162524177511</v>
      </c>
      <c r="G51" s="524">
        <v>39515.333608168141</v>
      </c>
      <c r="H51" s="524">
        <v>50517.238547420704</v>
      </c>
      <c r="I51" s="453">
        <v>43427.59539114526</v>
      </c>
      <c r="J51" s="451">
        <v>45360.846190940101</v>
      </c>
      <c r="K51" s="451">
        <v>45704.611316782772</v>
      </c>
      <c r="L51" s="451">
        <v>57406.515293086777</v>
      </c>
      <c r="M51" s="451">
        <v>53945.223881196791</v>
      </c>
      <c r="N51" s="451">
        <v>57555.630160981404</v>
      </c>
      <c r="O51" s="451">
        <v>57586.989837455316</v>
      </c>
      <c r="P51" s="451">
        <v>54304.316611175884</v>
      </c>
      <c r="Q51" s="451">
        <v>54374.73338063444</v>
      </c>
      <c r="R51" s="451">
        <v>54270.216829801626</v>
      </c>
      <c r="S51" s="451">
        <v>51036.477468736884</v>
      </c>
      <c r="T51" s="452">
        <v>50517.238547420704</v>
      </c>
      <c r="U51" s="406" t="s">
        <v>444</v>
      </c>
      <c r="V51" s="540"/>
      <c r="W51" s="540"/>
      <c r="X51" s="540"/>
      <c r="Y51" s="540"/>
      <c r="Z51" s="540"/>
      <c r="AA51" s="540"/>
      <c r="AB51" s="540"/>
      <c r="AC51" s="540"/>
      <c r="AD51" s="540"/>
      <c r="AE51" s="540"/>
      <c r="AF51" s="540"/>
      <c r="AG51" s="540"/>
      <c r="AH51" s="540"/>
      <c r="AI51" s="540"/>
      <c r="AJ51" s="540"/>
      <c r="AK51" s="540"/>
      <c r="AL51" s="540"/>
      <c r="AM51" s="540"/>
      <c r="AN51" s="540"/>
      <c r="AO51" s="540"/>
      <c r="AP51" s="540"/>
      <c r="AQ51" s="540"/>
      <c r="AR51" s="540"/>
      <c r="AS51" s="540"/>
      <c r="AT51" s="540"/>
    </row>
    <row r="52" spans="1:46" s="625" customFormat="1" ht="12" customHeight="1" x14ac:dyDescent="0.2">
      <c r="A52" s="941">
        <v>0</v>
      </c>
      <c r="B52" s="635"/>
      <c r="C52" s="513"/>
      <c r="D52" s="513"/>
      <c r="E52" s="513"/>
      <c r="F52" s="513"/>
      <c r="G52" s="513"/>
      <c r="H52" s="513"/>
      <c r="I52" s="621"/>
      <c r="J52" s="622"/>
      <c r="K52" s="622"/>
      <c r="L52" s="622"/>
      <c r="M52" s="622"/>
      <c r="N52" s="622"/>
      <c r="O52" s="622"/>
      <c r="P52" s="622"/>
      <c r="Q52" s="622"/>
      <c r="R52" s="622"/>
      <c r="S52" s="622"/>
      <c r="T52" s="624"/>
      <c r="U52" s="637"/>
      <c r="V52" s="540"/>
      <c r="W52" s="540"/>
      <c r="X52" s="540"/>
      <c r="Y52" s="540"/>
      <c r="Z52" s="540"/>
      <c r="AA52" s="540"/>
      <c r="AB52" s="540"/>
      <c r="AC52" s="540"/>
      <c r="AD52" s="540"/>
      <c r="AE52" s="540"/>
      <c r="AF52" s="540"/>
      <c r="AG52" s="540"/>
      <c r="AH52" s="540"/>
      <c r="AI52" s="540"/>
      <c r="AJ52" s="540"/>
      <c r="AK52" s="540"/>
      <c r="AL52" s="540"/>
      <c r="AM52" s="540"/>
      <c r="AN52" s="540"/>
      <c r="AO52" s="540"/>
      <c r="AP52" s="540"/>
      <c r="AQ52" s="540"/>
      <c r="AR52" s="540"/>
      <c r="AS52" s="540"/>
      <c r="AT52" s="540"/>
    </row>
    <row r="53" spans="1:46" s="220" customFormat="1" ht="24.95" customHeight="1" x14ac:dyDescent="0.2">
      <c r="A53" s="941">
        <v>0</v>
      </c>
      <c r="B53" s="303" t="s">
        <v>152</v>
      </c>
      <c r="C53" s="521">
        <v>498464.60965402296</v>
      </c>
      <c r="D53" s="521">
        <v>420797.19209280459</v>
      </c>
      <c r="E53" s="521">
        <v>453224.8365060098</v>
      </c>
      <c r="F53" s="521">
        <v>439203.00344118889</v>
      </c>
      <c r="G53" s="521">
        <v>1209250.9651478408</v>
      </c>
      <c r="H53" s="521">
        <v>2388466.0453366437</v>
      </c>
      <c r="I53" s="456">
        <v>1197477.2560712756</v>
      </c>
      <c r="J53" s="454">
        <v>1282521.0441612946</v>
      </c>
      <c r="K53" s="454">
        <v>1340358.4214435013</v>
      </c>
      <c r="L53" s="454">
        <v>2676771.2099614525</v>
      </c>
      <c r="M53" s="454">
        <v>2619678.8630743083</v>
      </c>
      <c r="N53" s="454">
        <v>2480358.2815206735</v>
      </c>
      <c r="O53" s="454">
        <v>2478920.0307390327</v>
      </c>
      <c r="P53" s="454">
        <v>2428600.0268855798</v>
      </c>
      <c r="Q53" s="454">
        <v>2376691.9757330664</v>
      </c>
      <c r="R53" s="454">
        <v>2414087.1040488803</v>
      </c>
      <c r="S53" s="454">
        <v>2364120.1730583641</v>
      </c>
      <c r="T53" s="455">
        <v>2388466.0453366437</v>
      </c>
      <c r="U53" s="404" t="s">
        <v>163</v>
      </c>
      <c r="V53" s="540"/>
      <c r="W53" s="540"/>
      <c r="X53" s="540"/>
      <c r="Y53" s="540"/>
      <c r="Z53" s="540"/>
      <c r="AA53" s="540"/>
      <c r="AB53" s="540"/>
      <c r="AC53" s="540"/>
      <c r="AD53" s="540"/>
      <c r="AE53" s="540"/>
      <c r="AF53" s="540"/>
      <c r="AG53" s="540"/>
      <c r="AH53" s="540"/>
      <c r="AI53" s="540"/>
      <c r="AJ53" s="540"/>
      <c r="AK53" s="540"/>
      <c r="AL53" s="540"/>
      <c r="AM53" s="540"/>
      <c r="AN53" s="540"/>
      <c r="AO53" s="540"/>
      <c r="AP53" s="540"/>
      <c r="AQ53" s="540"/>
      <c r="AR53" s="540"/>
      <c r="AS53" s="540"/>
      <c r="AT53" s="540"/>
    </row>
    <row r="54" spans="1:46" s="516" customFormat="1" ht="24.95" customHeight="1" x14ac:dyDescent="0.2">
      <c r="A54" s="941">
        <v>0</v>
      </c>
      <c r="B54" s="405" t="s">
        <v>226</v>
      </c>
      <c r="C54" s="524">
        <v>1.76166589</v>
      </c>
      <c r="D54" s="524">
        <v>1.6833586999999997</v>
      </c>
      <c r="E54" s="524">
        <v>1.60354551</v>
      </c>
      <c r="F54" s="524">
        <v>1.5594232699999999</v>
      </c>
      <c r="G54" s="524">
        <v>4.7629216299999992</v>
      </c>
      <c r="H54" s="524">
        <v>8.8405567400000002</v>
      </c>
      <c r="I54" s="453">
        <v>4.7367604400000003</v>
      </c>
      <c r="J54" s="451">
        <v>4.7125877500000009</v>
      </c>
      <c r="K54" s="451">
        <v>4.5695401000000002</v>
      </c>
      <c r="L54" s="451">
        <v>9.47004102</v>
      </c>
      <c r="M54" s="451">
        <v>9.52074775</v>
      </c>
      <c r="N54" s="451">
        <v>9.3033799299999984</v>
      </c>
      <c r="O54" s="451">
        <v>9.2538228000000018</v>
      </c>
      <c r="P54" s="451">
        <v>9.2269159199999997</v>
      </c>
      <c r="Q54" s="451">
        <v>9.0567438899999999</v>
      </c>
      <c r="R54" s="451">
        <v>9.0208576900000015</v>
      </c>
      <c r="S54" s="451">
        <v>8.8296510700000006</v>
      </c>
      <c r="T54" s="452">
        <v>8.8405567400000002</v>
      </c>
      <c r="U54" s="406" t="s">
        <v>229</v>
      </c>
      <c r="V54" s="540"/>
      <c r="W54" s="540"/>
      <c r="X54" s="540"/>
      <c r="Y54" s="540"/>
      <c r="Z54" s="540"/>
      <c r="AA54" s="540"/>
      <c r="AB54" s="540"/>
      <c r="AC54" s="540"/>
      <c r="AD54" s="540"/>
      <c r="AE54" s="540"/>
      <c r="AF54" s="540"/>
      <c r="AG54" s="540"/>
      <c r="AH54" s="540"/>
      <c r="AI54" s="540"/>
      <c r="AJ54" s="540"/>
      <c r="AK54" s="540"/>
      <c r="AL54" s="540"/>
      <c r="AM54" s="540"/>
      <c r="AN54" s="540"/>
      <c r="AO54" s="540"/>
      <c r="AP54" s="540"/>
      <c r="AQ54" s="540"/>
      <c r="AR54" s="540"/>
      <c r="AS54" s="540"/>
      <c r="AT54" s="540"/>
    </row>
    <row r="55" spans="1:46" s="220" customFormat="1" ht="24.95" customHeight="1" x14ac:dyDescent="0.2">
      <c r="A55" s="941">
        <v>0</v>
      </c>
      <c r="B55" s="405" t="s">
        <v>245</v>
      </c>
      <c r="C55" s="524">
        <v>396.67852551689998</v>
      </c>
      <c r="D55" s="524">
        <v>377.12491564090004</v>
      </c>
      <c r="E55" s="524">
        <v>2279.5909277559999</v>
      </c>
      <c r="F55" s="524">
        <v>293.3621139899999</v>
      </c>
      <c r="G55" s="524">
        <v>4961.0139776499991</v>
      </c>
      <c r="H55" s="524">
        <v>3463.2341573720014</v>
      </c>
      <c r="I55" s="453">
        <v>4946.7403072799998</v>
      </c>
      <c r="J55" s="451">
        <v>5178.2760614599993</v>
      </c>
      <c r="K55" s="451">
        <v>5268.3455788800011</v>
      </c>
      <c r="L55" s="451">
        <v>10495.540540030001</v>
      </c>
      <c r="M55" s="451">
        <v>13504.244719279999</v>
      </c>
      <c r="N55" s="451">
        <v>9664.8736158999982</v>
      </c>
      <c r="O55" s="451">
        <v>6460.1516841000002</v>
      </c>
      <c r="P55" s="451">
        <v>6723.7100023900002</v>
      </c>
      <c r="Q55" s="451">
        <v>3621.6924369200001</v>
      </c>
      <c r="R55" s="451">
        <v>30527.727029289999</v>
      </c>
      <c r="S55" s="451">
        <v>29853.245423390003</v>
      </c>
      <c r="T55" s="452">
        <v>3463.2341573720014</v>
      </c>
      <c r="U55" s="406" t="s">
        <v>463</v>
      </c>
      <c r="V55" s="540"/>
      <c r="W55" s="540"/>
      <c r="X55" s="540"/>
      <c r="Y55" s="540"/>
      <c r="Z55" s="540"/>
      <c r="AA55" s="540"/>
      <c r="AB55" s="540"/>
      <c r="AC55" s="540"/>
      <c r="AD55" s="540"/>
      <c r="AE55" s="540"/>
      <c r="AF55" s="540"/>
      <c r="AG55" s="540"/>
      <c r="AH55" s="540"/>
      <c r="AI55" s="540"/>
      <c r="AJ55" s="540"/>
      <c r="AK55" s="540"/>
      <c r="AL55" s="540"/>
      <c r="AM55" s="540"/>
      <c r="AN55" s="540"/>
      <c r="AO55" s="540"/>
      <c r="AP55" s="540"/>
      <c r="AQ55" s="540"/>
      <c r="AR55" s="540"/>
      <c r="AS55" s="540"/>
      <c r="AT55" s="540"/>
    </row>
    <row r="56" spans="1:46" s="220" customFormat="1" ht="24.95" customHeight="1" x14ac:dyDescent="0.2">
      <c r="A56" s="941">
        <v>0</v>
      </c>
      <c r="B56" s="405" t="s">
        <v>246</v>
      </c>
      <c r="C56" s="524">
        <v>482595.84847653226</v>
      </c>
      <c r="D56" s="524">
        <v>406490.98326685198</v>
      </c>
      <c r="E56" s="524">
        <v>436355.67809692933</v>
      </c>
      <c r="F56" s="524">
        <v>422664.43519275612</v>
      </c>
      <c r="G56" s="524">
        <v>1145696.014131288</v>
      </c>
      <c r="H56" s="524">
        <v>2273227.7510289736</v>
      </c>
      <c r="I56" s="453">
        <v>1129006.5214521922</v>
      </c>
      <c r="J56" s="451">
        <v>1212691.6953785447</v>
      </c>
      <c r="K56" s="451">
        <v>1248173.1055839728</v>
      </c>
      <c r="L56" s="451">
        <v>2453299.2553560408</v>
      </c>
      <c r="M56" s="451">
        <v>2419605.4749955242</v>
      </c>
      <c r="N56" s="451">
        <v>2315585.6931648757</v>
      </c>
      <c r="O56" s="451">
        <v>2355529.8208689513</v>
      </c>
      <c r="P56" s="451">
        <v>2299507.9199051643</v>
      </c>
      <c r="Q56" s="451">
        <v>2251121.113509804</v>
      </c>
      <c r="R56" s="451">
        <v>2261852.9467458259</v>
      </c>
      <c r="S56" s="451">
        <v>2215207.6590850987</v>
      </c>
      <c r="T56" s="452">
        <v>2273227.7510289736</v>
      </c>
      <c r="U56" s="406" t="s">
        <v>230</v>
      </c>
      <c r="V56" s="540"/>
      <c r="W56" s="540"/>
      <c r="X56" s="540"/>
      <c r="Y56" s="540"/>
      <c r="Z56" s="540"/>
      <c r="AA56" s="540"/>
      <c r="AB56" s="540"/>
      <c r="AC56" s="540"/>
      <c r="AD56" s="540"/>
      <c r="AE56" s="540"/>
      <c r="AF56" s="540"/>
      <c r="AG56" s="540"/>
      <c r="AH56" s="540"/>
      <c r="AI56" s="540"/>
      <c r="AJ56" s="540"/>
      <c r="AK56" s="540"/>
      <c r="AL56" s="540"/>
      <c r="AM56" s="540"/>
      <c r="AN56" s="540"/>
      <c r="AO56" s="540"/>
      <c r="AP56" s="540"/>
      <c r="AQ56" s="540"/>
      <c r="AR56" s="540"/>
      <c r="AS56" s="540"/>
      <c r="AT56" s="540"/>
    </row>
    <row r="57" spans="1:46" s="220" customFormat="1" ht="24.95" customHeight="1" x14ac:dyDescent="0.2">
      <c r="A57" s="941">
        <v>0</v>
      </c>
      <c r="B57" s="405" t="s">
        <v>227</v>
      </c>
      <c r="C57" s="524">
        <v>15470.320986083814</v>
      </c>
      <c r="D57" s="524">
        <v>13927.400551611699</v>
      </c>
      <c r="E57" s="524">
        <v>14587.963935814514</v>
      </c>
      <c r="F57" s="524">
        <v>16243.646711172803</v>
      </c>
      <c r="G57" s="524">
        <v>58589.174117272734</v>
      </c>
      <c r="H57" s="524">
        <v>111766.21959355826</v>
      </c>
      <c r="I57" s="453">
        <v>63519.257551363458</v>
      </c>
      <c r="J57" s="451">
        <v>64646.360133539623</v>
      </c>
      <c r="K57" s="451">
        <v>86912.400740548619</v>
      </c>
      <c r="L57" s="451">
        <v>212966.94402436219</v>
      </c>
      <c r="M57" s="451">
        <v>186559.62261175417</v>
      </c>
      <c r="N57" s="451">
        <v>155098.41135996749</v>
      </c>
      <c r="O57" s="451">
        <v>116920.80436318136</v>
      </c>
      <c r="P57" s="451">
        <v>122359.17006210564</v>
      </c>
      <c r="Q57" s="451">
        <v>121940.1130424523</v>
      </c>
      <c r="R57" s="451">
        <v>121697.40941607388</v>
      </c>
      <c r="S57" s="451">
        <v>119050.43889880538</v>
      </c>
      <c r="T57" s="452">
        <v>111766.21959355826</v>
      </c>
      <c r="U57" s="406" t="s">
        <v>444</v>
      </c>
      <c r="V57" s="540"/>
      <c r="W57" s="540"/>
      <c r="X57" s="540"/>
      <c r="Y57" s="540"/>
      <c r="Z57" s="540"/>
      <c r="AA57" s="540"/>
      <c r="AB57" s="540"/>
      <c r="AC57" s="540"/>
      <c r="AD57" s="540"/>
      <c r="AE57" s="540"/>
      <c r="AF57" s="540"/>
      <c r="AG57" s="540"/>
      <c r="AH57" s="540"/>
      <c r="AI57" s="540"/>
      <c r="AJ57" s="540"/>
      <c r="AK57" s="540"/>
      <c r="AL57" s="540"/>
      <c r="AM57" s="540"/>
      <c r="AN57" s="540"/>
      <c r="AO57" s="540"/>
      <c r="AP57" s="540"/>
      <c r="AQ57" s="540"/>
      <c r="AR57" s="540"/>
      <c r="AS57" s="540"/>
      <c r="AT57" s="540"/>
    </row>
    <row r="58" spans="1:46" s="220" customFormat="1" ht="12" customHeight="1" x14ac:dyDescent="0.2">
      <c r="A58" s="941">
        <v>0</v>
      </c>
      <c r="B58" s="303"/>
      <c r="C58" s="513"/>
      <c r="D58" s="513"/>
      <c r="E58" s="513"/>
      <c r="F58" s="513"/>
      <c r="G58" s="513"/>
      <c r="H58" s="513"/>
      <c r="I58" s="621"/>
      <c r="J58" s="622"/>
      <c r="K58" s="622"/>
      <c r="L58" s="622"/>
      <c r="M58" s="622"/>
      <c r="N58" s="622"/>
      <c r="O58" s="622"/>
      <c r="P58" s="622"/>
      <c r="Q58" s="622"/>
      <c r="R58" s="622"/>
      <c r="S58" s="622"/>
      <c r="T58" s="624"/>
      <c r="U58" s="404"/>
      <c r="V58" s="540"/>
      <c r="W58" s="540"/>
      <c r="X58" s="540"/>
      <c r="Y58" s="540"/>
      <c r="Z58" s="540"/>
      <c r="AA58" s="540"/>
      <c r="AB58" s="540"/>
      <c r="AC58" s="540"/>
      <c r="AD58" s="540"/>
      <c r="AE58" s="540"/>
      <c r="AF58" s="540"/>
      <c r="AG58" s="540"/>
      <c r="AH58" s="540"/>
      <c r="AI58" s="540"/>
      <c r="AJ58" s="540"/>
      <c r="AK58" s="540"/>
      <c r="AL58" s="540"/>
      <c r="AM58" s="540"/>
      <c r="AN58" s="540"/>
      <c r="AO58" s="540"/>
      <c r="AP58" s="540"/>
      <c r="AQ58" s="540"/>
      <c r="AR58" s="540"/>
      <c r="AS58" s="540"/>
      <c r="AT58" s="540"/>
    </row>
    <row r="59" spans="1:46" s="220" customFormat="1" ht="24.6" customHeight="1" x14ac:dyDescent="0.2">
      <c r="A59" s="941">
        <v>0</v>
      </c>
      <c r="B59" s="303" t="s">
        <v>228</v>
      </c>
      <c r="C59" s="521">
        <v>0</v>
      </c>
      <c r="D59" s="521">
        <v>0</v>
      </c>
      <c r="E59" s="521">
        <v>0</v>
      </c>
      <c r="F59" s="521">
        <v>0</v>
      </c>
      <c r="G59" s="521">
        <v>0</v>
      </c>
      <c r="H59" s="521">
        <v>0</v>
      </c>
      <c r="I59" s="456">
        <v>0</v>
      </c>
      <c r="J59" s="454">
        <v>0</v>
      </c>
      <c r="K59" s="454">
        <v>0</v>
      </c>
      <c r="L59" s="454">
        <v>0</v>
      </c>
      <c r="M59" s="454">
        <v>0</v>
      </c>
      <c r="N59" s="454">
        <v>0</v>
      </c>
      <c r="O59" s="454">
        <v>0</v>
      </c>
      <c r="P59" s="454">
        <v>0</v>
      </c>
      <c r="Q59" s="454">
        <v>0</v>
      </c>
      <c r="R59" s="454">
        <v>0</v>
      </c>
      <c r="S59" s="454">
        <v>0</v>
      </c>
      <c r="T59" s="455">
        <v>0</v>
      </c>
      <c r="U59" s="404" t="s">
        <v>239</v>
      </c>
      <c r="V59" s="540"/>
      <c r="W59" s="540"/>
      <c r="X59" s="540"/>
      <c r="Y59" s="540"/>
      <c r="Z59" s="540"/>
      <c r="AA59" s="540"/>
      <c r="AB59" s="540"/>
      <c r="AC59" s="540"/>
      <c r="AD59" s="540"/>
      <c r="AE59" s="540"/>
      <c r="AF59" s="540"/>
      <c r="AG59" s="540"/>
      <c r="AH59" s="540"/>
      <c r="AI59" s="540"/>
      <c r="AJ59" s="540"/>
      <c r="AK59" s="540"/>
      <c r="AL59" s="540"/>
      <c r="AM59" s="540"/>
      <c r="AN59" s="540"/>
      <c r="AO59" s="540"/>
      <c r="AP59" s="540"/>
      <c r="AQ59" s="540"/>
      <c r="AR59" s="540"/>
      <c r="AS59" s="540"/>
      <c r="AT59" s="540"/>
    </row>
    <row r="60" spans="1:46" s="220" customFormat="1" ht="12" customHeight="1" x14ac:dyDescent="0.2">
      <c r="A60" s="941">
        <v>0</v>
      </c>
      <c r="B60" s="303"/>
      <c r="C60" s="524"/>
      <c r="D60" s="524"/>
      <c r="E60" s="524"/>
      <c r="F60" s="524"/>
      <c r="G60" s="524"/>
      <c r="H60" s="524"/>
      <c r="I60" s="453"/>
      <c r="J60" s="451"/>
      <c r="K60" s="451"/>
      <c r="L60" s="451"/>
      <c r="M60" s="451"/>
      <c r="N60" s="451"/>
      <c r="O60" s="451"/>
      <c r="P60" s="451"/>
      <c r="Q60" s="451"/>
      <c r="R60" s="451"/>
      <c r="S60" s="451"/>
      <c r="T60" s="452"/>
      <c r="U60" s="404"/>
      <c r="V60" s="540"/>
      <c r="W60" s="540"/>
      <c r="X60" s="540"/>
      <c r="Y60" s="540"/>
      <c r="Z60" s="540"/>
      <c r="AA60" s="540"/>
      <c r="AB60" s="540"/>
      <c r="AC60" s="540"/>
      <c r="AD60" s="540"/>
      <c r="AE60" s="540"/>
      <c r="AF60" s="540"/>
      <c r="AG60" s="540"/>
      <c r="AH60" s="540"/>
      <c r="AI60" s="540"/>
      <c r="AJ60" s="540"/>
      <c r="AK60" s="540"/>
      <c r="AL60" s="540"/>
      <c r="AM60" s="540"/>
      <c r="AN60" s="540"/>
      <c r="AO60" s="540"/>
      <c r="AP60" s="540"/>
      <c r="AQ60" s="540"/>
      <c r="AR60" s="540"/>
      <c r="AS60" s="540"/>
      <c r="AT60" s="540"/>
    </row>
    <row r="61" spans="1:46" s="220" customFormat="1" ht="24.95" customHeight="1" x14ac:dyDescent="0.2">
      <c r="A61" s="941">
        <v>0</v>
      </c>
      <c r="B61" s="303" t="s">
        <v>190</v>
      </c>
      <c r="C61" s="521">
        <v>33544.552558045798</v>
      </c>
      <c r="D61" s="521">
        <v>16136.897079598299</v>
      </c>
      <c r="E61" s="521">
        <v>25895.954076550006</v>
      </c>
      <c r="F61" s="521">
        <v>21661.335294370001</v>
      </c>
      <c r="G61" s="521">
        <v>34548.804029389998</v>
      </c>
      <c r="H61" s="521">
        <v>131887.36162637803</v>
      </c>
      <c r="I61" s="456">
        <v>25318.997388369993</v>
      </c>
      <c r="J61" s="454">
        <v>29512.3627361</v>
      </c>
      <c r="K61" s="454">
        <v>30703.745500869998</v>
      </c>
      <c r="L61" s="454">
        <v>53402.034553620004</v>
      </c>
      <c r="M61" s="454">
        <v>51550.750060049992</v>
      </c>
      <c r="N61" s="454">
        <v>67582.420213019999</v>
      </c>
      <c r="O61" s="454">
        <v>79618.921627959993</v>
      </c>
      <c r="P61" s="454">
        <v>53416.466200430004</v>
      </c>
      <c r="Q61" s="454">
        <v>65451.991382260007</v>
      </c>
      <c r="R61" s="454">
        <v>53138.555629559996</v>
      </c>
      <c r="S61" s="454">
        <v>113176.23850034999</v>
      </c>
      <c r="T61" s="455">
        <v>131887.36162637803</v>
      </c>
      <c r="U61" s="404" t="s">
        <v>62</v>
      </c>
      <c r="V61" s="540"/>
      <c r="W61" s="540"/>
      <c r="X61" s="540"/>
      <c r="Y61" s="540"/>
      <c r="Z61" s="540"/>
      <c r="AA61" s="540"/>
      <c r="AB61" s="540"/>
      <c r="AC61" s="540"/>
      <c r="AD61" s="540"/>
      <c r="AE61" s="540"/>
      <c r="AF61" s="540"/>
      <c r="AG61" s="540"/>
      <c r="AH61" s="540"/>
      <c r="AI61" s="540"/>
      <c r="AJ61" s="540"/>
      <c r="AK61" s="540"/>
      <c r="AL61" s="540"/>
      <c r="AM61" s="540"/>
      <c r="AN61" s="540"/>
      <c r="AO61" s="540"/>
      <c r="AP61" s="540"/>
      <c r="AQ61" s="540"/>
      <c r="AR61" s="540"/>
      <c r="AS61" s="540"/>
      <c r="AT61" s="540"/>
    </row>
    <row r="62" spans="1:46" s="220" customFormat="1" ht="12" customHeight="1" x14ac:dyDescent="0.2">
      <c r="A62" s="941">
        <v>0</v>
      </c>
      <c r="B62" s="303"/>
      <c r="C62" s="521"/>
      <c r="D62" s="521"/>
      <c r="E62" s="521"/>
      <c r="F62" s="521"/>
      <c r="G62" s="521"/>
      <c r="H62" s="521"/>
      <c r="I62" s="456"/>
      <c r="J62" s="454"/>
      <c r="K62" s="454"/>
      <c r="L62" s="454"/>
      <c r="M62" s="454"/>
      <c r="N62" s="454"/>
      <c r="O62" s="454"/>
      <c r="P62" s="454"/>
      <c r="Q62" s="454"/>
      <c r="R62" s="454"/>
      <c r="S62" s="454"/>
      <c r="T62" s="455"/>
      <c r="U62" s="404"/>
      <c r="V62" s="540"/>
      <c r="W62" s="540"/>
      <c r="X62" s="540"/>
      <c r="Y62" s="540"/>
      <c r="Z62" s="540"/>
      <c r="AA62" s="540"/>
      <c r="AB62" s="540"/>
      <c r="AC62" s="540"/>
      <c r="AD62" s="540"/>
      <c r="AE62" s="540"/>
      <c r="AF62" s="540"/>
      <c r="AG62" s="540"/>
      <c r="AH62" s="540"/>
      <c r="AI62" s="540"/>
      <c r="AJ62" s="540"/>
      <c r="AK62" s="540"/>
      <c r="AL62" s="540"/>
      <c r="AM62" s="540"/>
      <c r="AN62" s="540"/>
      <c r="AO62" s="540"/>
      <c r="AP62" s="540"/>
      <c r="AQ62" s="540"/>
      <c r="AR62" s="540"/>
      <c r="AS62" s="540"/>
      <c r="AT62" s="540"/>
    </row>
    <row r="63" spans="1:46" s="220" customFormat="1" ht="24.95" customHeight="1" x14ac:dyDescent="0.2">
      <c r="A63" s="941">
        <v>0</v>
      </c>
      <c r="B63" s="303" t="s">
        <v>153</v>
      </c>
      <c r="C63" s="521">
        <v>73513.776704704098</v>
      </c>
      <c r="D63" s="521">
        <v>74810.625146408973</v>
      </c>
      <c r="E63" s="521">
        <v>92178.872473967349</v>
      </c>
      <c r="F63" s="521">
        <v>318240.45814264356</v>
      </c>
      <c r="G63" s="521">
        <v>572689.49444046186</v>
      </c>
      <c r="H63" s="521">
        <v>942185.88796753262</v>
      </c>
      <c r="I63" s="456">
        <v>541066.83255739859</v>
      </c>
      <c r="J63" s="454">
        <v>497392.46249953058</v>
      </c>
      <c r="K63" s="454">
        <v>497409.20528288663</v>
      </c>
      <c r="L63" s="454">
        <v>840800.79413983109</v>
      </c>
      <c r="M63" s="454">
        <v>837267.1113027907</v>
      </c>
      <c r="N63" s="454">
        <v>875423.71037189756</v>
      </c>
      <c r="O63" s="454">
        <v>876601.97230457934</v>
      </c>
      <c r="P63" s="454">
        <v>928629.96363683976</v>
      </c>
      <c r="Q63" s="454">
        <v>927169.32262422214</v>
      </c>
      <c r="R63" s="454">
        <v>923397.10132228059</v>
      </c>
      <c r="S63" s="454">
        <v>961693.73993011564</v>
      </c>
      <c r="T63" s="455">
        <v>942185.88796753262</v>
      </c>
      <c r="U63" s="404" t="s">
        <v>63</v>
      </c>
      <c r="V63" s="540"/>
      <c r="W63" s="540"/>
      <c r="X63" s="540"/>
      <c r="Y63" s="540"/>
      <c r="Z63" s="540"/>
      <c r="AA63" s="540"/>
      <c r="AB63" s="540"/>
      <c r="AC63" s="540"/>
      <c r="AD63" s="540"/>
      <c r="AE63" s="540"/>
      <c r="AF63" s="540"/>
      <c r="AG63" s="540"/>
      <c r="AH63" s="540"/>
      <c r="AI63" s="540"/>
      <c r="AJ63" s="540"/>
      <c r="AK63" s="540"/>
      <c r="AL63" s="540"/>
      <c r="AM63" s="540"/>
      <c r="AN63" s="540"/>
      <c r="AO63" s="540"/>
      <c r="AP63" s="540"/>
      <c r="AQ63" s="540"/>
      <c r="AR63" s="540"/>
      <c r="AS63" s="540"/>
      <c r="AT63" s="540"/>
    </row>
    <row r="64" spans="1:46" s="625" customFormat="1" ht="12" customHeight="1" x14ac:dyDescent="0.2">
      <c r="A64" s="941">
        <v>0</v>
      </c>
      <c r="B64" s="635"/>
      <c r="C64" s="521"/>
      <c r="D64" s="521"/>
      <c r="E64" s="521"/>
      <c r="F64" s="521"/>
      <c r="G64" s="521"/>
      <c r="H64" s="521"/>
      <c r="I64" s="456"/>
      <c r="J64" s="454"/>
      <c r="K64" s="454"/>
      <c r="L64" s="454"/>
      <c r="M64" s="454"/>
      <c r="N64" s="454"/>
      <c r="O64" s="454"/>
      <c r="P64" s="454"/>
      <c r="Q64" s="454"/>
      <c r="R64" s="454"/>
      <c r="S64" s="454"/>
      <c r="T64" s="455"/>
      <c r="U64" s="637"/>
      <c r="V64" s="540"/>
      <c r="W64" s="540"/>
      <c r="X64" s="540"/>
      <c r="Y64" s="540"/>
      <c r="Z64" s="540"/>
      <c r="AA64" s="540"/>
      <c r="AB64" s="540"/>
      <c r="AC64" s="540"/>
      <c r="AD64" s="540"/>
      <c r="AE64" s="540"/>
      <c r="AF64" s="540"/>
      <c r="AG64" s="540"/>
      <c r="AH64" s="540"/>
      <c r="AI64" s="540"/>
      <c r="AJ64" s="540"/>
      <c r="AK64" s="540"/>
      <c r="AL64" s="540"/>
      <c r="AM64" s="540"/>
      <c r="AN64" s="540"/>
      <c r="AO64" s="540"/>
      <c r="AP64" s="540"/>
      <c r="AQ64" s="540"/>
      <c r="AR64" s="540"/>
      <c r="AS64" s="540"/>
      <c r="AT64" s="540"/>
    </row>
    <row r="65" spans="1:46" s="220" customFormat="1" ht="24.95" customHeight="1" x14ac:dyDescent="0.2">
      <c r="A65" s="941">
        <v>0</v>
      </c>
      <c r="B65" s="303" t="s">
        <v>209</v>
      </c>
      <c r="C65" s="521">
        <v>118544.09930837597</v>
      </c>
      <c r="D65" s="521">
        <v>116496.1628449592</v>
      </c>
      <c r="E65" s="521">
        <v>125333.93144696688</v>
      </c>
      <c r="F65" s="521">
        <v>129310.63505463874</v>
      </c>
      <c r="G65" s="521">
        <v>299105.55921167985</v>
      </c>
      <c r="H65" s="521">
        <v>298994.20617566071</v>
      </c>
      <c r="I65" s="456">
        <v>353526.85006554308</v>
      </c>
      <c r="J65" s="454">
        <v>298012.89861517336</v>
      </c>
      <c r="K65" s="454">
        <v>212860.80540845112</v>
      </c>
      <c r="L65" s="454">
        <v>370546.83668172004</v>
      </c>
      <c r="M65" s="454">
        <v>383636.05551473756</v>
      </c>
      <c r="N65" s="454">
        <v>393498.34720080189</v>
      </c>
      <c r="O65" s="454">
        <v>399884.67971696734</v>
      </c>
      <c r="P65" s="454">
        <v>399650.34270079003</v>
      </c>
      <c r="Q65" s="454">
        <v>370146.85009151831</v>
      </c>
      <c r="R65" s="454">
        <v>354746.10691383085</v>
      </c>
      <c r="S65" s="454">
        <v>346507.15506383794</v>
      </c>
      <c r="T65" s="455">
        <v>298994.20617566071</v>
      </c>
      <c r="U65" s="404" t="s">
        <v>1</v>
      </c>
      <c r="V65" s="540"/>
      <c r="W65" s="540"/>
      <c r="X65" s="540"/>
      <c r="Y65" s="540"/>
      <c r="Z65" s="540"/>
      <c r="AA65" s="540"/>
      <c r="AB65" s="540"/>
      <c r="AC65" s="540"/>
      <c r="AD65" s="540"/>
      <c r="AE65" s="540"/>
      <c r="AF65" s="540"/>
      <c r="AG65" s="540"/>
      <c r="AH65" s="540"/>
      <c r="AI65" s="540"/>
      <c r="AJ65" s="540"/>
      <c r="AK65" s="540"/>
      <c r="AL65" s="540"/>
      <c r="AM65" s="540"/>
      <c r="AN65" s="540"/>
      <c r="AO65" s="540"/>
      <c r="AP65" s="540"/>
      <c r="AQ65" s="540"/>
      <c r="AR65" s="540"/>
      <c r="AS65" s="540"/>
      <c r="AT65" s="540"/>
    </row>
    <row r="66" spans="1:46" s="625" customFormat="1" ht="12" customHeight="1" x14ac:dyDescent="0.2">
      <c r="A66" s="941">
        <v>0</v>
      </c>
      <c r="B66" s="635"/>
      <c r="C66" s="521"/>
      <c r="D66" s="521"/>
      <c r="E66" s="521"/>
      <c r="F66" s="521"/>
      <c r="G66" s="521"/>
      <c r="H66" s="521"/>
      <c r="I66" s="456"/>
      <c r="J66" s="454"/>
      <c r="K66" s="454"/>
      <c r="L66" s="454"/>
      <c r="M66" s="454"/>
      <c r="N66" s="454"/>
      <c r="O66" s="454"/>
      <c r="P66" s="454"/>
      <c r="Q66" s="454"/>
      <c r="R66" s="454"/>
      <c r="S66" s="454"/>
      <c r="T66" s="455"/>
      <c r="U66" s="637"/>
      <c r="V66" s="540"/>
      <c r="W66" s="540"/>
      <c r="X66" s="540"/>
      <c r="Y66" s="540"/>
      <c r="Z66" s="540"/>
      <c r="AA66" s="540"/>
      <c r="AB66" s="540"/>
      <c r="AC66" s="540"/>
      <c r="AD66" s="540"/>
      <c r="AE66" s="540"/>
      <c r="AF66" s="540"/>
      <c r="AG66" s="540"/>
      <c r="AH66" s="540"/>
      <c r="AI66" s="540"/>
      <c r="AJ66" s="540"/>
      <c r="AK66" s="540"/>
      <c r="AL66" s="540"/>
      <c r="AM66" s="540"/>
      <c r="AN66" s="540"/>
      <c r="AO66" s="540"/>
      <c r="AP66" s="540"/>
      <c r="AQ66" s="540"/>
      <c r="AR66" s="540"/>
      <c r="AS66" s="540"/>
      <c r="AT66" s="540"/>
    </row>
    <row r="67" spans="1:46" s="220" customFormat="1" ht="24.95" customHeight="1" x14ac:dyDescent="0.2">
      <c r="A67" s="941">
        <v>0</v>
      </c>
      <c r="B67" s="303" t="s">
        <v>154</v>
      </c>
      <c r="C67" s="521">
        <v>99284.703823929987</v>
      </c>
      <c r="D67" s="521">
        <v>85077.845802324984</v>
      </c>
      <c r="E67" s="521">
        <v>145669.18878229003</v>
      </c>
      <c r="F67" s="521">
        <v>111952.8056511</v>
      </c>
      <c r="G67" s="521">
        <v>397582.84932421998</v>
      </c>
      <c r="H67" s="521">
        <v>731694.56734763994</v>
      </c>
      <c r="I67" s="456">
        <v>410504.09043905005</v>
      </c>
      <c r="J67" s="454">
        <v>417440.80116671004</v>
      </c>
      <c r="K67" s="454">
        <v>420621.11450289004</v>
      </c>
      <c r="L67" s="454">
        <v>873777.04301284999</v>
      </c>
      <c r="M67" s="454">
        <v>888447.20414578007</v>
      </c>
      <c r="N67" s="454">
        <v>801727.93648401019</v>
      </c>
      <c r="O67" s="454">
        <v>769249.32782407012</v>
      </c>
      <c r="P67" s="454">
        <v>794227.61353307008</v>
      </c>
      <c r="Q67" s="454">
        <v>770252.02709989995</v>
      </c>
      <c r="R67" s="454">
        <v>816507.41643135005</v>
      </c>
      <c r="S67" s="454">
        <v>833621.07846603007</v>
      </c>
      <c r="T67" s="455">
        <v>731694.56734763994</v>
      </c>
      <c r="U67" s="404" t="s">
        <v>240</v>
      </c>
      <c r="V67" s="540"/>
      <c r="W67" s="540"/>
      <c r="X67" s="540"/>
      <c r="Y67" s="540"/>
      <c r="Z67" s="540"/>
      <c r="AA67" s="540"/>
      <c r="AB67" s="540"/>
      <c r="AC67" s="540"/>
      <c r="AD67" s="540"/>
      <c r="AE67" s="540"/>
      <c r="AF67" s="540"/>
      <c r="AG67" s="540"/>
      <c r="AH67" s="540"/>
      <c r="AI67" s="540"/>
      <c r="AJ67" s="540"/>
      <c r="AK67" s="540"/>
      <c r="AL67" s="540"/>
      <c r="AM67" s="540"/>
      <c r="AN67" s="540"/>
      <c r="AO67" s="540"/>
      <c r="AP67" s="540"/>
      <c r="AQ67" s="540"/>
      <c r="AR67" s="540"/>
      <c r="AS67" s="540"/>
      <c r="AT67" s="540"/>
    </row>
    <row r="68" spans="1:46" s="625" customFormat="1" ht="12" customHeight="1" x14ac:dyDescent="0.2">
      <c r="A68" s="941">
        <v>0</v>
      </c>
      <c r="B68" s="635"/>
      <c r="C68" s="521"/>
      <c r="D68" s="521"/>
      <c r="E68" s="521"/>
      <c r="F68" s="521"/>
      <c r="G68" s="521"/>
      <c r="H68" s="521"/>
      <c r="I68" s="456"/>
      <c r="J68" s="454"/>
      <c r="K68" s="454"/>
      <c r="L68" s="454"/>
      <c r="M68" s="454"/>
      <c r="N68" s="454"/>
      <c r="O68" s="454"/>
      <c r="P68" s="454"/>
      <c r="Q68" s="454"/>
      <c r="R68" s="454"/>
      <c r="S68" s="454"/>
      <c r="T68" s="455"/>
      <c r="U68" s="637"/>
      <c r="V68" s="540"/>
      <c r="W68" s="540"/>
      <c r="X68" s="540"/>
      <c r="Y68" s="540"/>
      <c r="Z68" s="540"/>
      <c r="AA68" s="540"/>
      <c r="AB68" s="540"/>
      <c r="AC68" s="540"/>
      <c r="AD68" s="540"/>
      <c r="AE68" s="540"/>
      <c r="AF68" s="540"/>
      <c r="AG68" s="540"/>
      <c r="AH68" s="540"/>
      <c r="AI68" s="540"/>
      <c r="AJ68" s="540"/>
      <c r="AK68" s="540"/>
      <c r="AL68" s="540"/>
      <c r="AM68" s="540"/>
      <c r="AN68" s="540"/>
      <c r="AO68" s="540"/>
      <c r="AP68" s="540"/>
      <c r="AQ68" s="540"/>
      <c r="AR68" s="540"/>
      <c r="AS68" s="540"/>
      <c r="AT68" s="540"/>
    </row>
    <row r="69" spans="1:46" s="220" customFormat="1" ht="24.95" customHeight="1" x14ac:dyDescent="0.2">
      <c r="A69" s="941">
        <v>0</v>
      </c>
      <c r="B69" s="303" t="s">
        <v>435</v>
      </c>
      <c r="C69" s="521">
        <v>352502.70199288276</v>
      </c>
      <c r="D69" s="521">
        <v>318520.1849369852</v>
      </c>
      <c r="E69" s="521">
        <v>331226.16380530671</v>
      </c>
      <c r="F69" s="521">
        <v>368233.07643554697</v>
      </c>
      <c r="G69" s="521">
        <v>1032372.5442082785</v>
      </c>
      <c r="H69" s="521">
        <v>2105296.9928776347</v>
      </c>
      <c r="I69" s="456">
        <v>1036756.993309096</v>
      </c>
      <c r="J69" s="454">
        <v>1042514.3550265012</v>
      </c>
      <c r="K69" s="454">
        <v>1053266.4658632486</v>
      </c>
      <c r="L69" s="454">
        <v>2023918.7325370251</v>
      </c>
      <c r="M69" s="454">
        <v>2039181.3887604377</v>
      </c>
      <c r="N69" s="454">
        <v>2046864.4554564094</v>
      </c>
      <c r="O69" s="454">
        <v>2055509.4293292591</v>
      </c>
      <c r="P69" s="454">
        <v>2067122.8429095913</v>
      </c>
      <c r="Q69" s="454">
        <v>2067464.013591313</v>
      </c>
      <c r="R69" s="454">
        <v>2088009.5766569723</v>
      </c>
      <c r="S69" s="454">
        <v>2109791.6744155302</v>
      </c>
      <c r="T69" s="455">
        <v>2105296.9928776347</v>
      </c>
      <c r="U69" s="404" t="s">
        <v>436</v>
      </c>
      <c r="V69" s="540"/>
      <c r="W69" s="540"/>
      <c r="X69" s="540"/>
      <c r="Y69" s="540"/>
      <c r="Z69" s="540"/>
      <c r="AA69" s="540"/>
      <c r="AB69" s="540"/>
      <c r="AC69" s="540"/>
      <c r="AD69" s="540"/>
      <c r="AE69" s="540"/>
      <c r="AF69" s="540"/>
      <c r="AG69" s="540"/>
      <c r="AH69" s="540"/>
      <c r="AI69" s="540"/>
      <c r="AJ69" s="540"/>
      <c r="AK69" s="540"/>
      <c r="AL69" s="540"/>
      <c r="AM69" s="540"/>
      <c r="AN69" s="540"/>
      <c r="AO69" s="540"/>
      <c r="AP69" s="540"/>
      <c r="AQ69" s="540"/>
      <c r="AR69" s="540"/>
      <c r="AS69" s="540"/>
      <c r="AT69" s="540"/>
    </row>
    <row r="70" spans="1:46" s="625" customFormat="1" ht="12" customHeight="1" x14ac:dyDescent="0.2">
      <c r="A70" s="941">
        <v>0</v>
      </c>
      <c r="B70" s="635"/>
      <c r="C70" s="521"/>
      <c r="D70" s="521"/>
      <c r="E70" s="521"/>
      <c r="F70" s="521"/>
      <c r="G70" s="521"/>
      <c r="H70" s="521"/>
      <c r="I70" s="456"/>
      <c r="J70" s="454"/>
      <c r="K70" s="454"/>
      <c r="L70" s="454"/>
      <c r="M70" s="454"/>
      <c r="N70" s="454"/>
      <c r="O70" s="454"/>
      <c r="P70" s="454"/>
      <c r="Q70" s="454"/>
      <c r="R70" s="454"/>
      <c r="S70" s="454"/>
      <c r="T70" s="455"/>
      <c r="U70" s="637"/>
      <c r="V70" s="540"/>
      <c r="W70" s="540"/>
      <c r="X70" s="540"/>
      <c r="Y70" s="540"/>
      <c r="Z70" s="540"/>
      <c r="AA70" s="540"/>
      <c r="AB70" s="540"/>
      <c r="AC70" s="540"/>
      <c r="AD70" s="540"/>
      <c r="AE70" s="540"/>
      <c r="AF70" s="540"/>
      <c r="AG70" s="540"/>
      <c r="AH70" s="540"/>
      <c r="AI70" s="540"/>
      <c r="AJ70" s="540"/>
      <c r="AK70" s="540"/>
      <c r="AL70" s="540"/>
      <c r="AM70" s="540"/>
      <c r="AN70" s="540"/>
      <c r="AO70" s="540"/>
      <c r="AP70" s="540"/>
      <c r="AQ70" s="540"/>
      <c r="AR70" s="540"/>
      <c r="AS70" s="540"/>
      <c r="AT70" s="540"/>
    </row>
    <row r="71" spans="1:46" s="220" customFormat="1" ht="24.95" customHeight="1" x14ac:dyDescent="0.2">
      <c r="A71" s="941">
        <v>0</v>
      </c>
      <c r="B71" s="303" t="s">
        <v>210</v>
      </c>
      <c r="C71" s="521">
        <v>227655.21025057574</v>
      </c>
      <c r="D71" s="521">
        <v>206675.107937555</v>
      </c>
      <c r="E71" s="521">
        <v>217173.71061987284</v>
      </c>
      <c r="F71" s="521">
        <v>254846.02537536042</v>
      </c>
      <c r="G71" s="521">
        <v>610249.32559412101</v>
      </c>
      <c r="H71" s="521">
        <v>1219962.1008939557</v>
      </c>
      <c r="I71" s="456">
        <v>619634.61875226046</v>
      </c>
      <c r="J71" s="454">
        <v>630639.04945896915</v>
      </c>
      <c r="K71" s="454">
        <v>631503.733865474</v>
      </c>
      <c r="L71" s="454">
        <v>1156776.8014787962</v>
      </c>
      <c r="M71" s="454">
        <v>1163969.1533956195</v>
      </c>
      <c r="N71" s="454">
        <v>1180515.1227773845</v>
      </c>
      <c r="O71" s="454">
        <v>1190694.2488023993</v>
      </c>
      <c r="P71" s="454">
        <v>1191563.300520211</v>
      </c>
      <c r="Q71" s="454">
        <v>1192995.9597790339</v>
      </c>
      <c r="R71" s="454">
        <v>1207441.9545651162</v>
      </c>
      <c r="S71" s="454">
        <v>1190051.7030906498</v>
      </c>
      <c r="T71" s="455">
        <v>1219962.1008939557</v>
      </c>
      <c r="U71" s="404" t="s">
        <v>2</v>
      </c>
      <c r="V71" s="540"/>
      <c r="W71" s="540"/>
      <c r="X71" s="540"/>
      <c r="Y71" s="540"/>
      <c r="Z71" s="540"/>
      <c r="AA71" s="540"/>
      <c r="AB71" s="540"/>
      <c r="AC71" s="540"/>
      <c r="AD71" s="540"/>
      <c r="AE71" s="540"/>
      <c r="AF71" s="540"/>
      <c r="AG71" s="540"/>
      <c r="AH71" s="540"/>
      <c r="AI71" s="540"/>
      <c r="AJ71" s="540"/>
      <c r="AK71" s="540"/>
      <c r="AL71" s="540"/>
      <c r="AM71" s="540"/>
      <c r="AN71" s="540"/>
      <c r="AO71" s="540"/>
      <c r="AP71" s="540"/>
      <c r="AQ71" s="540"/>
      <c r="AR71" s="540"/>
      <c r="AS71" s="540"/>
      <c r="AT71" s="540"/>
    </row>
    <row r="72" spans="1:46" s="220" customFormat="1" ht="24.95" customHeight="1" thickBot="1" x14ac:dyDescent="0.25">
      <c r="B72" s="415"/>
      <c r="C72" s="626"/>
      <c r="D72" s="626"/>
      <c r="E72" s="626"/>
      <c r="F72" s="631"/>
      <c r="G72" s="631"/>
      <c r="H72" s="631"/>
      <c r="I72" s="627"/>
      <c r="J72" s="628"/>
      <c r="K72" s="628"/>
      <c r="L72" s="628"/>
      <c r="M72" s="628"/>
      <c r="N72" s="628"/>
      <c r="O72" s="628"/>
      <c r="P72" s="628"/>
      <c r="Q72" s="628"/>
      <c r="R72" s="628"/>
      <c r="S72" s="628"/>
      <c r="T72" s="629"/>
      <c r="U72" s="598"/>
      <c r="W72" s="223"/>
      <c r="X72" s="223"/>
      <c r="AB72" s="540"/>
      <c r="AC72" s="540"/>
      <c r="AD72" s="540"/>
      <c r="AE72" s="540"/>
      <c r="AF72" s="540"/>
      <c r="AH72" s="540"/>
      <c r="AI72" s="540"/>
      <c r="AJ72" s="540"/>
      <c r="AK72" s="540"/>
      <c r="AL72" s="540"/>
      <c r="AM72" s="540"/>
      <c r="AN72" s="540"/>
      <c r="AO72" s="540"/>
      <c r="AP72" s="540"/>
      <c r="AQ72" s="540"/>
      <c r="AR72" s="540"/>
      <c r="AS72" s="540"/>
      <c r="AT72" s="540"/>
    </row>
    <row r="73" spans="1:46" s="633" customFormat="1" ht="9" customHeight="1" thickTop="1" x14ac:dyDescent="0.2">
      <c r="B73" s="33"/>
      <c r="C73" s="632"/>
      <c r="D73" s="632"/>
      <c r="E73" s="632"/>
      <c r="F73" s="632"/>
      <c r="G73" s="632"/>
      <c r="H73" s="632"/>
      <c r="I73" s="632"/>
      <c r="J73" s="632"/>
      <c r="K73" s="632"/>
      <c r="L73" s="632"/>
      <c r="M73" s="632"/>
      <c r="N73" s="632"/>
      <c r="O73" s="632"/>
      <c r="P73" s="632"/>
      <c r="Q73" s="632"/>
      <c r="R73" s="632"/>
      <c r="S73" s="632"/>
      <c r="T73" s="632"/>
      <c r="U73" s="33"/>
      <c r="W73" s="80"/>
      <c r="X73" s="80"/>
      <c r="AH73" s="540"/>
      <c r="AI73" s="540"/>
      <c r="AJ73" s="540"/>
      <c r="AK73" s="540"/>
      <c r="AL73" s="540"/>
      <c r="AM73" s="540"/>
      <c r="AN73" s="540"/>
      <c r="AO73" s="540"/>
      <c r="AP73" s="540"/>
      <c r="AQ73" s="540"/>
      <c r="AR73" s="540"/>
      <c r="AS73" s="540"/>
      <c r="AT73" s="540"/>
    </row>
    <row r="74" spans="1:46" s="197" customFormat="1" ht="18.95" customHeight="1" x14ac:dyDescent="0.5">
      <c r="B74" s="197" t="s">
        <v>759</v>
      </c>
      <c r="C74" s="268"/>
      <c r="D74" s="268"/>
      <c r="E74" s="268"/>
      <c r="F74" s="268"/>
      <c r="G74" s="268"/>
      <c r="H74" s="268"/>
      <c r="I74" s="268"/>
      <c r="J74" s="268"/>
      <c r="K74" s="268"/>
      <c r="L74" s="268"/>
      <c r="M74" s="268"/>
      <c r="N74" s="268"/>
      <c r="O74" s="268"/>
      <c r="P74" s="268"/>
      <c r="Q74" s="268"/>
      <c r="R74" s="268"/>
      <c r="S74" s="268"/>
      <c r="T74" s="268"/>
      <c r="U74" s="327" t="s">
        <v>761</v>
      </c>
    </row>
    <row r="75" spans="1:46" s="197" customFormat="1" ht="18.95" customHeight="1" x14ac:dyDescent="0.5">
      <c r="B75" s="217" t="s">
        <v>760</v>
      </c>
      <c r="C75" s="268"/>
      <c r="D75" s="268"/>
      <c r="E75" s="268"/>
      <c r="F75" s="268"/>
      <c r="G75" s="268"/>
      <c r="H75" s="268"/>
      <c r="I75" s="268"/>
      <c r="J75" s="268"/>
      <c r="K75" s="268"/>
      <c r="L75" s="268"/>
      <c r="M75" s="268"/>
      <c r="N75" s="268"/>
      <c r="O75" s="268"/>
      <c r="P75" s="268"/>
      <c r="Q75" s="268"/>
      <c r="R75" s="268"/>
      <c r="S75" s="268"/>
      <c r="T75" s="268"/>
      <c r="U75" s="327" t="s">
        <v>586</v>
      </c>
    </row>
    <row r="76" spans="1:46" s="197" customFormat="1" ht="18.95" customHeight="1" x14ac:dyDescent="0.5">
      <c r="B76" s="269" t="s">
        <v>606</v>
      </c>
      <c r="C76" s="268"/>
      <c r="D76" s="268"/>
      <c r="E76" s="268"/>
      <c r="F76" s="268"/>
      <c r="G76" s="268"/>
      <c r="H76" s="268"/>
      <c r="I76" s="268"/>
      <c r="J76" s="268"/>
      <c r="K76" s="268"/>
      <c r="L76" s="268"/>
      <c r="M76" s="268"/>
      <c r="N76" s="268"/>
      <c r="O76" s="268"/>
      <c r="P76" s="268"/>
      <c r="Q76" s="268"/>
      <c r="R76" s="268"/>
      <c r="S76" s="268"/>
      <c r="T76" s="268"/>
      <c r="U76" s="327" t="s">
        <v>653</v>
      </c>
    </row>
    <row r="77" spans="1:46" s="197" customFormat="1" ht="18.95" customHeight="1" x14ac:dyDescent="0.5">
      <c r="B77" s="217" t="s">
        <v>652</v>
      </c>
      <c r="C77" s="268"/>
      <c r="D77" s="268"/>
      <c r="E77" s="268"/>
      <c r="F77" s="268"/>
      <c r="G77" s="268"/>
      <c r="H77" s="268"/>
      <c r="I77" s="268"/>
      <c r="J77" s="268"/>
      <c r="K77" s="268"/>
      <c r="L77" s="268"/>
      <c r="M77" s="268"/>
      <c r="N77" s="268"/>
      <c r="O77" s="268"/>
      <c r="P77" s="268"/>
      <c r="Q77" s="268"/>
      <c r="R77" s="268"/>
      <c r="S77" s="268"/>
      <c r="T77" s="268"/>
      <c r="U77" s="327" t="s">
        <v>654</v>
      </c>
    </row>
    <row r="78" spans="1:46" x14ac:dyDescent="0.5">
      <c r="C78" s="61"/>
      <c r="D78" s="61"/>
      <c r="E78" s="61"/>
      <c r="F78" s="61"/>
      <c r="G78" s="61"/>
      <c r="H78" s="61"/>
      <c r="I78" s="61"/>
      <c r="J78" s="61"/>
      <c r="K78" s="61"/>
      <c r="L78" s="61"/>
      <c r="M78" s="61"/>
      <c r="N78" s="61"/>
      <c r="O78" s="61"/>
      <c r="P78" s="61"/>
      <c r="Q78" s="61"/>
      <c r="R78" s="61"/>
      <c r="S78" s="61"/>
      <c r="T78" s="61"/>
    </row>
    <row r="79" spans="1:46" x14ac:dyDescent="0.5">
      <c r="C79" s="1034"/>
      <c r="D79" s="1034"/>
      <c r="E79" s="1034"/>
      <c r="F79" s="1034"/>
      <c r="G79" s="1034"/>
      <c r="H79" s="1034"/>
      <c r="I79" s="1034"/>
      <c r="J79" s="1034"/>
      <c r="K79" s="1034"/>
      <c r="L79" s="1034"/>
      <c r="M79" s="1034"/>
      <c r="N79" s="1034"/>
      <c r="O79" s="1034"/>
      <c r="P79" s="1034"/>
      <c r="Q79" s="1034"/>
      <c r="R79" s="1034"/>
      <c r="S79" s="1034"/>
      <c r="T79" s="1034"/>
    </row>
    <row r="80" spans="1:46" x14ac:dyDescent="0.5">
      <c r="C80" s="1034"/>
      <c r="D80" s="1034"/>
      <c r="E80" s="1034"/>
      <c r="F80" s="1034"/>
      <c r="G80" s="1034"/>
      <c r="H80" s="1034"/>
      <c r="I80" s="1034"/>
      <c r="J80" s="1034"/>
      <c r="K80" s="1034"/>
      <c r="L80" s="1034"/>
      <c r="M80" s="1034"/>
      <c r="N80" s="1034"/>
      <c r="O80" s="1034"/>
      <c r="P80" s="1034"/>
      <c r="Q80" s="1034"/>
      <c r="R80" s="1034"/>
      <c r="S80" s="1034"/>
      <c r="T80" s="1034"/>
    </row>
    <row r="81" spans="3:20" x14ac:dyDescent="0.5">
      <c r="C81" s="61"/>
      <c r="D81" s="61"/>
      <c r="E81" s="61"/>
      <c r="F81" s="61"/>
      <c r="G81" s="61"/>
      <c r="H81" s="61"/>
      <c r="I81" s="61"/>
      <c r="J81" s="61"/>
      <c r="K81" s="61"/>
      <c r="L81" s="61"/>
      <c r="M81" s="61"/>
      <c r="N81" s="61"/>
      <c r="O81" s="61"/>
      <c r="P81" s="61"/>
      <c r="Q81" s="61"/>
      <c r="R81" s="61"/>
      <c r="S81" s="61"/>
      <c r="T81" s="61"/>
    </row>
    <row r="82" spans="3:20" x14ac:dyDescent="0.5">
      <c r="C82" s="63"/>
      <c r="D82" s="75"/>
      <c r="E82" s="75"/>
      <c r="F82" s="75"/>
      <c r="G82" s="75"/>
      <c r="H82" s="75"/>
      <c r="I82" s="75"/>
      <c r="J82" s="75"/>
      <c r="K82" s="75"/>
      <c r="L82" s="75"/>
      <c r="M82" s="75"/>
      <c r="N82" s="75"/>
      <c r="O82" s="75"/>
      <c r="P82" s="75"/>
      <c r="Q82" s="75"/>
      <c r="R82" s="75"/>
      <c r="S82" s="75"/>
      <c r="T82" s="75"/>
    </row>
    <row r="83" spans="3:20" ht="23.25" x14ac:dyDescent="0.5">
      <c r="C83" s="63"/>
      <c r="D83" s="63"/>
      <c r="E83" s="63"/>
      <c r="F83" s="63"/>
      <c r="G83" s="63"/>
      <c r="H83" s="63"/>
      <c r="I83" s="67"/>
      <c r="J83" s="67"/>
      <c r="K83" s="67"/>
      <c r="L83" s="67"/>
      <c r="M83" s="67"/>
      <c r="N83" s="67"/>
      <c r="O83" s="67"/>
      <c r="P83" s="67"/>
      <c r="Q83" s="67"/>
      <c r="R83" s="67"/>
      <c r="S83" s="67"/>
      <c r="T83" s="67"/>
    </row>
    <row r="84" spans="3:20" ht="23.25" x14ac:dyDescent="0.5">
      <c r="C84" s="63"/>
      <c r="D84" s="63"/>
      <c r="E84" s="63"/>
      <c r="F84" s="63"/>
      <c r="G84" s="63"/>
      <c r="H84" s="63"/>
      <c r="I84" s="67"/>
      <c r="J84" s="67"/>
      <c r="K84" s="67"/>
      <c r="L84" s="67"/>
      <c r="M84" s="67"/>
      <c r="N84" s="67"/>
      <c r="O84" s="67"/>
      <c r="P84" s="67"/>
      <c r="Q84" s="67"/>
      <c r="R84" s="67"/>
      <c r="S84" s="67"/>
      <c r="T84" s="67"/>
    </row>
    <row r="85" spans="3:20" ht="23.25" x14ac:dyDescent="0.5">
      <c r="C85" s="63"/>
      <c r="D85" s="63"/>
      <c r="E85" s="63"/>
      <c r="F85" s="63"/>
      <c r="G85" s="63"/>
      <c r="H85" s="63"/>
      <c r="I85" s="67"/>
      <c r="J85" s="67"/>
      <c r="K85" s="67"/>
      <c r="L85" s="67"/>
      <c r="M85" s="67"/>
      <c r="N85" s="67"/>
      <c r="O85" s="67"/>
      <c r="P85" s="67"/>
      <c r="Q85" s="67"/>
      <c r="R85" s="67"/>
      <c r="S85" s="67"/>
      <c r="T85" s="67"/>
    </row>
    <row r="86" spans="3:20" ht="23.25" x14ac:dyDescent="0.5">
      <c r="C86" s="63"/>
      <c r="D86" s="63"/>
      <c r="E86" s="63"/>
      <c r="F86" s="63"/>
      <c r="G86" s="63"/>
      <c r="H86" s="63"/>
      <c r="I86" s="67"/>
      <c r="J86" s="67"/>
      <c r="K86" s="67"/>
      <c r="L86" s="67"/>
      <c r="M86" s="67"/>
      <c r="N86" s="67"/>
      <c r="O86" s="67"/>
      <c r="P86" s="67"/>
      <c r="Q86" s="67"/>
      <c r="R86" s="67"/>
      <c r="S86" s="67"/>
      <c r="T86" s="67"/>
    </row>
    <row r="87" spans="3:20" ht="23.25" x14ac:dyDescent="0.5">
      <c r="C87" s="63"/>
      <c r="D87" s="63"/>
      <c r="E87" s="63"/>
      <c r="F87" s="63"/>
      <c r="G87" s="63"/>
      <c r="H87" s="63"/>
      <c r="I87" s="67"/>
      <c r="J87" s="67"/>
      <c r="K87" s="67"/>
      <c r="L87" s="67"/>
      <c r="M87" s="67"/>
      <c r="N87" s="67"/>
      <c r="O87" s="67"/>
      <c r="P87" s="67"/>
      <c r="Q87" s="67"/>
      <c r="R87" s="67"/>
      <c r="S87" s="67"/>
      <c r="T87" s="67"/>
    </row>
    <row r="88" spans="3:20" ht="23.25" x14ac:dyDescent="0.5">
      <c r="C88" s="63"/>
      <c r="D88" s="63"/>
      <c r="E88" s="63"/>
      <c r="F88" s="63"/>
      <c r="G88" s="63"/>
      <c r="H88" s="63"/>
      <c r="I88" s="67"/>
      <c r="J88" s="67"/>
      <c r="K88" s="67"/>
      <c r="L88" s="67"/>
      <c r="M88" s="67"/>
      <c r="N88" s="67"/>
      <c r="O88" s="67"/>
      <c r="P88" s="67"/>
      <c r="Q88" s="67"/>
      <c r="R88" s="67"/>
      <c r="S88" s="67"/>
      <c r="T88" s="67"/>
    </row>
    <row r="89" spans="3:20" ht="23.25" x14ac:dyDescent="0.5">
      <c r="C89" s="63"/>
      <c r="D89" s="63"/>
      <c r="E89" s="63"/>
      <c r="F89" s="63"/>
      <c r="G89" s="63"/>
      <c r="H89" s="63"/>
      <c r="I89" s="67"/>
      <c r="J89" s="67"/>
      <c r="K89" s="67"/>
      <c r="L89" s="67"/>
      <c r="M89" s="67"/>
      <c r="N89" s="67"/>
      <c r="O89" s="67"/>
      <c r="P89" s="67"/>
      <c r="Q89" s="67"/>
      <c r="R89" s="67"/>
      <c r="S89" s="67"/>
      <c r="T89" s="67"/>
    </row>
    <row r="90" spans="3:20" ht="23.25" x14ac:dyDescent="0.5">
      <c r="C90" s="63"/>
      <c r="D90" s="63"/>
      <c r="E90" s="63"/>
      <c r="F90" s="63"/>
      <c r="G90" s="63"/>
      <c r="H90" s="63"/>
      <c r="I90" s="67"/>
      <c r="J90" s="67"/>
      <c r="K90" s="67"/>
      <c r="L90" s="67"/>
      <c r="M90" s="67"/>
      <c r="N90" s="67"/>
      <c r="O90" s="67"/>
      <c r="P90" s="67"/>
      <c r="Q90" s="67"/>
      <c r="R90" s="67"/>
      <c r="S90" s="67"/>
      <c r="T90" s="67"/>
    </row>
    <row r="91" spans="3:20" ht="23.25" x14ac:dyDescent="0.5">
      <c r="C91" s="63"/>
      <c r="D91" s="63"/>
      <c r="E91" s="63"/>
      <c r="F91" s="63"/>
      <c r="G91" s="63"/>
      <c r="H91" s="63"/>
      <c r="I91" s="67"/>
      <c r="J91" s="67"/>
      <c r="K91" s="67"/>
      <c r="L91" s="67"/>
      <c r="M91" s="67"/>
      <c r="N91" s="67"/>
      <c r="O91" s="67"/>
      <c r="P91" s="67"/>
      <c r="Q91" s="67"/>
      <c r="R91" s="67"/>
      <c r="S91" s="67"/>
      <c r="T91" s="67"/>
    </row>
    <row r="92" spans="3:20" ht="23.25" x14ac:dyDescent="0.5">
      <c r="C92" s="63"/>
      <c r="D92" s="63"/>
      <c r="E92" s="63"/>
      <c r="F92" s="63"/>
      <c r="G92" s="63"/>
      <c r="H92" s="63"/>
      <c r="I92" s="67"/>
      <c r="J92" s="67"/>
      <c r="K92" s="67"/>
      <c r="L92" s="67"/>
      <c r="M92" s="67"/>
      <c r="N92" s="67"/>
      <c r="O92" s="67"/>
      <c r="P92" s="67"/>
      <c r="Q92" s="67"/>
      <c r="R92" s="67"/>
      <c r="S92" s="67"/>
      <c r="T92" s="67"/>
    </row>
    <row r="93" spans="3:20" ht="23.25" x14ac:dyDescent="0.5">
      <c r="C93" s="63"/>
      <c r="D93" s="63"/>
      <c r="E93" s="63"/>
      <c r="F93" s="63"/>
      <c r="G93" s="63"/>
      <c r="H93" s="63"/>
      <c r="I93" s="67"/>
      <c r="J93" s="67"/>
      <c r="K93" s="67"/>
      <c r="L93" s="67"/>
      <c r="M93" s="67"/>
      <c r="N93" s="67"/>
      <c r="O93" s="67"/>
      <c r="P93" s="67"/>
      <c r="Q93" s="67"/>
      <c r="R93" s="67"/>
      <c r="S93" s="67"/>
      <c r="T93" s="67"/>
    </row>
    <row r="94" spans="3:20" ht="23.25" x14ac:dyDescent="0.5">
      <c r="C94" s="63"/>
      <c r="D94" s="63"/>
      <c r="E94" s="63"/>
      <c r="F94" s="63"/>
      <c r="G94" s="63"/>
      <c r="H94" s="63"/>
      <c r="I94" s="67"/>
      <c r="J94" s="67"/>
      <c r="K94" s="67"/>
      <c r="L94" s="67"/>
      <c r="M94" s="67"/>
      <c r="N94" s="67"/>
      <c r="O94" s="67"/>
      <c r="P94" s="67"/>
      <c r="Q94" s="67"/>
      <c r="R94" s="67"/>
      <c r="S94" s="67"/>
      <c r="T94" s="67"/>
    </row>
    <row r="95" spans="3:20" ht="23.25" x14ac:dyDescent="0.5">
      <c r="C95" s="63"/>
      <c r="D95" s="63"/>
      <c r="E95" s="63"/>
      <c r="F95" s="63"/>
      <c r="G95" s="63"/>
      <c r="H95" s="63"/>
      <c r="I95" s="67"/>
      <c r="J95" s="67"/>
      <c r="K95" s="67"/>
      <c r="L95" s="67"/>
      <c r="M95" s="67"/>
      <c r="N95" s="67"/>
      <c r="O95" s="67"/>
      <c r="P95" s="67"/>
      <c r="Q95" s="67"/>
      <c r="R95" s="67"/>
      <c r="S95" s="67"/>
      <c r="T95" s="67"/>
    </row>
    <row r="96" spans="3:20" ht="23.25" x14ac:dyDescent="0.5">
      <c r="C96" s="63"/>
      <c r="D96" s="63"/>
      <c r="E96" s="63"/>
      <c r="F96" s="63"/>
      <c r="G96" s="63"/>
      <c r="H96" s="63"/>
      <c r="I96" s="67"/>
      <c r="J96" s="67"/>
      <c r="K96" s="67"/>
      <c r="L96" s="67"/>
      <c r="M96" s="67"/>
      <c r="N96" s="67"/>
      <c r="O96" s="67"/>
      <c r="P96" s="67"/>
      <c r="Q96" s="67"/>
      <c r="R96" s="67"/>
      <c r="S96" s="67"/>
      <c r="T96" s="67"/>
    </row>
    <row r="97" spans="3:20" ht="23.25" x14ac:dyDescent="0.5">
      <c r="C97" s="63"/>
      <c r="D97" s="63"/>
      <c r="E97" s="63"/>
      <c r="F97" s="63"/>
      <c r="G97" s="63"/>
      <c r="H97" s="63"/>
      <c r="I97" s="67"/>
      <c r="J97" s="67"/>
      <c r="K97" s="67"/>
      <c r="L97" s="67"/>
      <c r="M97" s="67"/>
      <c r="N97" s="67"/>
      <c r="O97" s="67"/>
      <c r="P97" s="67"/>
      <c r="Q97" s="67"/>
      <c r="R97" s="67"/>
      <c r="S97" s="67"/>
      <c r="T97" s="67"/>
    </row>
    <row r="98" spans="3:20" ht="23.25" x14ac:dyDescent="0.5">
      <c r="C98" s="63"/>
      <c r="D98" s="63"/>
      <c r="E98" s="63"/>
      <c r="F98" s="63"/>
      <c r="G98" s="63"/>
      <c r="H98" s="63"/>
      <c r="I98" s="67"/>
      <c r="J98" s="67"/>
      <c r="K98" s="67"/>
      <c r="L98" s="67"/>
      <c r="M98" s="67"/>
      <c r="N98" s="67"/>
      <c r="O98" s="67"/>
      <c r="P98" s="67"/>
      <c r="Q98" s="67"/>
      <c r="R98" s="67"/>
      <c r="S98" s="67"/>
      <c r="T98" s="67"/>
    </row>
    <row r="99" spans="3:20" ht="23.25" x14ac:dyDescent="0.5">
      <c r="C99" s="63"/>
      <c r="D99" s="63"/>
      <c r="E99" s="63"/>
      <c r="F99" s="63"/>
      <c r="G99" s="63"/>
      <c r="H99" s="63"/>
      <c r="I99" s="67"/>
      <c r="J99" s="67"/>
      <c r="K99" s="67"/>
      <c r="L99" s="67"/>
      <c r="M99" s="67"/>
      <c r="N99" s="67"/>
      <c r="O99" s="67"/>
      <c r="P99" s="67"/>
      <c r="Q99" s="67"/>
      <c r="R99" s="67"/>
      <c r="S99" s="67"/>
      <c r="T99" s="67"/>
    </row>
    <row r="100" spans="3:20" ht="23.25" x14ac:dyDescent="0.5">
      <c r="C100" s="63"/>
      <c r="D100" s="63"/>
      <c r="E100" s="63"/>
      <c r="F100" s="63"/>
      <c r="G100" s="63"/>
      <c r="H100" s="63"/>
      <c r="I100" s="67"/>
      <c r="J100" s="67"/>
      <c r="K100" s="67"/>
      <c r="L100" s="67"/>
      <c r="M100" s="67"/>
      <c r="N100" s="67"/>
      <c r="O100" s="67"/>
      <c r="P100" s="67"/>
      <c r="Q100" s="67"/>
      <c r="R100" s="67"/>
      <c r="S100" s="67"/>
      <c r="T100" s="67"/>
    </row>
    <row r="101" spans="3:20" ht="23.25" x14ac:dyDescent="0.5">
      <c r="C101" s="63"/>
      <c r="D101" s="63"/>
      <c r="E101" s="63"/>
      <c r="F101" s="63"/>
      <c r="G101" s="63"/>
      <c r="H101" s="63"/>
      <c r="I101" s="67"/>
      <c r="J101" s="67"/>
      <c r="K101" s="67"/>
      <c r="L101" s="67"/>
      <c r="M101" s="67"/>
      <c r="N101" s="67"/>
      <c r="O101" s="67"/>
      <c r="P101" s="67"/>
      <c r="Q101" s="67"/>
      <c r="R101" s="67"/>
      <c r="S101" s="67"/>
      <c r="T101" s="67"/>
    </row>
    <row r="102" spans="3:20" ht="23.25" x14ac:dyDescent="0.5">
      <c r="C102" s="63"/>
      <c r="D102" s="63"/>
      <c r="E102" s="63"/>
      <c r="F102" s="63"/>
      <c r="G102" s="63"/>
      <c r="H102" s="63"/>
      <c r="I102" s="67"/>
      <c r="J102" s="67"/>
      <c r="K102" s="67"/>
      <c r="L102" s="67"/>
      <c r="M102" s="67"/>
      <c r="N102" s="67"/>
      <c r="O102" s="67"/>
      <c r="P102" s="67"/>
      <c r="Q102" s="67"/>
      <c r="R102" s="67"/>
      <c r="S102" s="67"/>
      <c r="T102" s="67"/>
    </row>
    <row r="103" spans="3:20" ht="23.25" x14ac:dyDescent="0.5">
      <c r="C103" s="63"/>
      <c r="D103" s="63"/>
      <c r="E103" s="63"/>
      <c r="F103" s="63"/>
      <c r="G103" s="63"/>
      <c r="H103" s="63"/>
      <c r="I103" s="67"/>
      <c r="J103" s="67"/>
      <c r="K103" s="67"/>
      <c r="L103" s="67"/>
      <c r="M103" s="67"/>
      <c r="N103" s="67"/>
      <c r="O103" s="67"/>
      <c r="P103" s="67"/>
      <c r="Q103" s="67"/>
      <c r="R103" s="67"/>
      <c r="S103" s="67"/>
      <c r="T103" s="67"/>
    </row>
    <row r="104" spans="3:20" ht="23.25" x14ac:dyDescent="0.5">
      <c r="C104" s="63"/>
      <c r="D104" s="63"/>
      <c r="E104" s="63"/>
      <c r="F104" s="63"/>
      <c r="G104" s="63"/>
      <c r="H104" s="63"/>
      <c r="I104" s="67"/>
      <c r="J104" s="67"/>
      <c r="K104" s="67"/>
      <c r="L104" s="67"/>
      <c r="M104" s="67"/>
      <c r="N104" s="67"/>
      <c r="O104" s="67"/>
      <c r="P104" s="67"/>
      <c r="Q104" s="67"/>
      <c r="R104" s="67"/>
      <c r="S104" s="67"/>
      <c r="T104" s="67"/>
    </row>
    <row r="105" spans="3:20" ht="23.25" x14ac:dyDescent="0.5">
      <c r="C105" s="63"/>
      <c r="D105" s="63"/>
      <c r="E105" s="63"/>
      <c r="F105" s="63"/>
      <c r="G105" s="63"/>
      <c r="H105" s="63"/>
      <c r="I105" s="67"/>
      <c r="J105" s="67"/>
      <c r="K105" s="67"/>
      <c r="L105" s="67"/>
      <c r="M105" s="67"/>
      <c r="N105" s="67"/>
      <c r="O105" s="67"/>
      <c r="P105" s="67"/>
      <c r="Q105" s="67"/>
      <c r="R105" s="67"/>
      <c r="S105" s="67"/>
      <c r="T105" s="67"/>
    </row>
    <row r="106" spans="3:20" ht="23.25" x14ac:dyDescent="0.5">
      <c r="C106" s="63"/>
      <c r="D106" s="63"/>
      <c r="E106" s="63"/>
      <c r="F106" s="63"/>
      <c r="G106" s="63"/>
      <c r="H106" s="63"/>
      <c r="I106" s="67"/>
      <c r="J106" s="67"/>
      <c r="K106" s="67"/>
      <c r="L106" s="67"/>
      <c r="M106" s="67"/>
      <c r="N106" s="67"/>
      <c r="O106" s="67"/>
      <c r="P106" s="67"/>
      <c r="Q106" s="67"/>
      <c r="R106" s="67"/>
      <c r="S106" s="67"/>
      <c r="T106" s="67"/>
    </row>
    <row r="107" spans="3:20" ht="23.25" x14ac:dyDescent="0.5">
      <c r="C107" s="63"/>
      <c r="D107" s="63"/>
      <c r="E107" s="63"/>
      <c r="F107" s="63"/>
      <c r="G107" s="63"/>
      <c r="H107" s="63"/>
      <c r="I107" s="67"/>
      <c r="J107" s="67"/>
      <c r="K107" s="67"/>
      <c r="L107" s="67"/>
      <c r="M107" s="67"/>
      <c r="N107" s="67"/>
      <c r="O107" s="67"/>
      <c r="P107" s="67"/>
      <c r="Q107" s="67"/>
      <c r="R107" s="67"/>
      <c r="S107" s="67"/>
      <c r="T107" s="67"/>
    </row>
    <row r="108" spans="3:20" ht="23.25" x14ac:dyDescent="0.5">
      <c r="C108" s="63"/>
      <c r="D108" s="63"/>
      <c r="E108" s="63"/>
      <c r="F108" s="63"/>
      <c r="G108" s="63"/>
      <c r="H108" s="63"/>
      <c r="I108" s="67"/>
      <c r="J108" s="67"/>
      <c r="K108" s="67"/>
      <c r="L108" s="67"/>
      <c r="M108" s="67"/>
      <c r="N108" s="67"/>
      <c r="O108" s="67"/>
      <c r="P108" s="67"/>
      <c r="Q108" s="67"/>
      <c r="R108" s="67"/>
      <c r="S108" s="67"/>
      <c r="T108" s="67"/>
    </row>
    <row r="109" spans="3:20" ht="23.25" x14ac:dyDescent="0.5">
      <c r="C109" s="63"/>
      <c r="D109" s="63"/>
      <c r="E109" s="63"/>
      <c r="F109" s="63"/>
      <c r="G109" s="63"/>
      <c r="H109" s="63"/>
      <c r="I109" s="67"/>
      <c r="J109" s="67"/>
      <c r="K109" s="67"/>
      <c r="L109" s="67"/>
      <c r="M109" s="67"/>
      <c r="N109" s="67"/>
      <c r="O109" s="67"/>
      <c r="P109" s="67"/>
      <c r="Q109" s="67"/>
      <c r="R109" s="67"/>
      <c r="S109" s="67"/>
      <c r="T109" s="67"/>
    </row>
    <row r="110" spans="3:20" ht="23.25" x14ac:dyDescent="0.5">
      <c r="C110" s="63"/>
      <c r="D110" s="63"/>
      <c r="E110" s="63"/>
      <c r="F110" s="63"/>
      <c r="G110" s="63"/>
      <c r="H110" s="63"/>
      <c r="I110" s="67"/>
      <c r="J110" s="67"/>
      <c r="K110" s="67"/>
      <c r="L110" s="67"/>
      <c r="M110" s="67"/>
      <c r="N110" s="67"/>
      <c r="O110" s="67"/>
      <c r="P110" s="67"/>
      <c r="Q110" s="67"/>
      <c r="R110" s="67"/>
      <c r="S110" s="67"/>
      <c r="T110" s="67"/>
    </row>
    <row r="111" spans="3:20" ht="23.25" x14ac:dyDescent="0.5">
      <c r="C111" s="63"/>
      <c r="D111" s="63"/>
      <c r="E111" s="63"/>
      <c r="F111" s="63"/>
      <c r="G111" s="63"/>
      <c r="H111" s="63"/>
      <c r="I111" s="67"/>
      <c r="J111" s="67"/>
      <c r="K111" s="67"/>
      <c r="L111" s="67"/>
      <c r="M111" s="67"/>
      <c r="N111" s="67"/>
      <c r="O111" s="67"/>
      <c r="P111" s="67"/>
      <c r="Q111" s="67"/>
      <c r="R111" s="67"/>
      <c r="S111" s="67"/>
      <c r="T111" s="67"/>
    </row>
    <row r="112" spans="3:20" ht="23.25" x14ac:dyDescent="0.5">
      <c r="C112" s="63"/>
      <c r="D112" s="63"/>
      <c r="E112" s="63"/>
      <c r="F112" s="63"/>
      <c r="G112" s="63"/>
      <c r="H112" s="63"/>
      <c r="I112" s="67"/>
      <c r="J112" s="67"/>
      <c r="K112" s="67"/>
      <c r="L112" s="67"/>
      <c r="M112" s="67"/>
      <c r="N112" s="67"/>
      <c r="O112" s="67"/>
      <c r="P112" s="67"/>
      <c r="Q112" s="67"/>
      <c r="R112" s="67"/>
      <c r="S112" s="67"/>
      <c r="T112" s="67"/>
    </row>
    <row r="113" spans="3:20" ht="23.25" x14ac:dyDescent="0.5">
      <c r="C113" s="63"/>
      <c r="D113" s="63"/>
      <c r="E113" s="63"/>
      <c r="F113" s="63"/>
      <c r="G113" s="63"/>
      <c r="H113" s="63"/>
      <c r="I113" s="67"/>
      <c r="J113" s="67"/>
      <c r="K113" s="67"/>
      <c r="L113" s="67"/>
      <c r="M113" s="67"/>
      <c r="N113" s="67"/>
      <c r="O113" s="67"/>
      <c r="P113" s="67"/>
      <c r="Q113" s="67"/>
      <c r="R113" s="67"/>
      <c r="S113" s="67"/>
      <c r="T113" s="67"/>
    </row>
    <row r="114" spans="3:20" ht="23.25" x14ac:dyDescent="0.5">
      <c r="C114" s="63"/>
      <c r="D114" s="63"/>
      <c r="E114" s="63"/>
      <c r="F114" s="63"/>
      <c r="G114" s="63"/>
      <c r="H114" s="63"/>
      <c r="I114" s="67"/>
      <c r="J114" s="67"/>
      <c r="K114" s="67"/>
      <c r="L114" s="67"/>
      <c r="M114" s="67"/>
      <c r="N114" s="67"/>
      <c r="O114" s="67"/>
      <c r="P114" s="67"/>
      <c r="Q114" s="67"/>
      <c r="R114" s="67"/>
      <c r="S114" s="67"/>
      <c r="T114" s="67"/>
    </row>
    <row r="115" spans="3:20" ht="23.25" x14ac:dyDescent="0.5">
      <c r="C115" s="63"/>
      <c r="D115" s="63"/>
      <c r="E115" s="63"/>
      <c r="F115" s="63"/>
      <c r="G115" s="63"/>
      <c r="H115" s="63"/>
      <c r="I115" s="67"/>
      <c r="J115" s="67"/>
      <c r="K115" s="67"/>
      <c r="L115" s="67"/>
      <c r="M115" s="67"/>
      <c r="N115" s="67"/>
      <c r="O115" s="67"/>
      <c r="P115" s="67"/>
      <c r="Q115" s="67"/>
      <c r="R115" s="67"/>
      <c r="S115" s="67"/>
      <c r="T115" s="67"/>
    </row>
    <row r="116" spans="3:20" ht="23.25" x14ac:dyDescent="0.5">
      <c r="C116" s="63"/>
      <c r="D116" s="63"/>
      <c r="E116" s="63"/>
      <c r="F116" s="63"/>
      <c r="G116" s="63"/>
      <c r="H116" s="63"/>
      <c r="I116" s="67"/>
      <c r="J116" s="67"/>
      <c r="K116" s="67"/>
      <c r="L116" s="67"/>
      <c r="M116" s="67"/>
      <c r="N116" s="67"/>
      <c r="O116" s="67"/>
      <c r="P116" s="67"/>
      <c r="Q116" s="67"/>
      <c r="R116" s="67"/>
      <c r="S116" s="67"/>
      <c r="T116" s="67"/>
    </row>
    <row r="117" spans="3:20" ht="23.25" x14ac:dyDescent="0.5">
      <c r="C117" s="63"/>
      <c r="D117" s="63"/>
      <c r="E117" s="63"/>
      <c r="F117" s="63"/>
      <c r="G117" s="63"/>
      <c r="H117" s="63"/>
      <c r="I117" s="67"/>
      <c r="J117" s="67"/>
      <c r="K117" s="67"/>
      <c r="L117" s="67"/>
      <c r="M117" s="67"/>
      <c r="N117" s="67"/>
      <c r="O117" s="67"/>
      <c r="P117" s="67"/>
      <c r="Q117" s="67"/>
      <c r="R117" s="67"/>
      <c r="S117" s="67"/>
      <c r="T117" s="67"/>
    </row>
    <row r="118" spans="3:20" ht="23.25" x14ac:dyDescent="0.5">
      <c r="C118" s="63"/>
      <c r="D118" s="63"/>
      <c r="E118" s="63"/>
      <c r="F118" s="63"/>
      <c r="G118" s="63"/>
      <c r="H118" s="63"/>
      <c r="I118" s="67"/>
      <c r="J118" s="67"/>
      <c r="K118" s="67"/>
      <c r="L118" s="67"/>
      <c r="M118" s="67"/>
      <c r="N118" s="67"/>
      <c r="O118" s="67"/>
      <c r="P118" s="67"/>
      <c r="Q118" s="67"/>
      <c r="R118" s="67"/>
      <c r="S118" s="67"/>
      <c r="T118" s="67"/>
    </row>
    <row r="119" spans="3:20" ht="23.25" x14ac:dyDescent="0.5">
      <c r="C119" s="63"/>
      <c r="D119" s="63"/>
      <c r="E119" s="63"/>
      <c r="F119" s="63"/>
      <c r="G119" s="63"/>
      <c r="H119" s="63"/>
      <c r="I119" s="67"/>
      <c r="J119" s="67"/>
      <c r="K119" s="67"/>
      <c r="L119" s="67"/>
      <c r="M119" s="67"/>
      <c r="N119" s="67"/>
      <c r="O119" s="67"/>
      <c r="P119" s="67"/>
      <c r="Q119" s="67"/>
      <c r="R119" s="67"/>
      <c r="S119" s="67"/>
      <c r="T119" s="67"/>
    </row>
    <row r="120" spans="3:20" ht="23.25" x14ac:dyDescent="0.5">
      <c r="C120" s="63"/>
      <c r="D120" s="63"/>
      <c r="E120" s="63"/>
      <c r="F120" s="63"/>
      <c r="G120" s="63"/>
      <c r="H120" s="63"/>
      <c r="I120" s="67"/>
      <c r="J120" s="67"/>
      <c r="K120" s="67"/>
      <c r="L120" s="67"/>
      <c r="M120" s="67"/>
      <c r="N120" s="67"/>
      <c r="O120" s="67"/>
      <c r="P120" s="67"/>
      <c r="Q120" s="67"/>
      <c r="R120" s="67"/>
      <c r="S120" s="67"/>
      <c r="T120" s="67"/>
    </row>
    <row r="121" spans="3:20" ht="23.25" x14ac:dyDescent="0.5">
      <c r="C121" s="63"/>
      <c r="D121" s="63"/>
      <c r="E121" s="63"/>
      <c r="F121" s="63"/>
      <c r="G121" s="63"/>
      <c r="H121" s="63"/>
      <c r="I121" s="67"/>
      <c r="J121" s="67"/>
      <c r="K121" s="67"/>
      <c r="L121" s="67"/>
      <c r="M121" s="67"/>
      <c r="N121" s="67"/>
      <c r="O121" s="67"/>
      <c r="P121" s="67"/>
      <c r="Q121" s="67"/>
      <c r="R121" s="67"/>
      <c r="S121" s="67"/>
      <c r="T121" s="67"/>
    </row>
    <row r="122" spans="3:20" ht="23.25" x14ac:dyDescent="0.5">
      <c r="C122" s="63"/>
      <c r="D122" s="63"/>
      <c r="E122" s="63"/>
      <c r="F122" s="63"/>
      <c r="G122" s="63"/>
      <c r="H122" s="63"/>
      <c r="I122" s="67"/>
      <c r="J122" s="67"/>
      <c r="K122" s="67"/>
      <c r="L122" s="67"/>
      <c r="M122" s="67"/>
      <c r="N122" s="67"/>
      <c r="O122" s="67"/>
      <c r="P122" s="67"/>
      <c r="Q122" s="67"/>
      <c r="R122" s="67"/>
      <c r="S122" s="67"/>
      <c r="T122" s="67"/>
    </row>
    <row r="123" spans="3:20" ht="23.25" x14ac:dyDescent="0.5">
      <c r="C123" s="63"/>
      <c r="D123" s="63"/>
      <c r="E123" s="63"/>
      <c r="F123" s="63"/>
      <c r="G123" s="63"/>
      <c r="H123" s="63"/>
      <c r="I123" s="67"/>
      <c r="J123" s="67"/>
      <c r="K123" s="67"/>
      <c r="L123" s="67"/>
      <c r="M123" s="67"/>
      <c r="N123" s="67"/>
      <c r="O123" s="67"/>
      <c r="P123" s="67"/>
      <c r="Q123" s="67"/>
      <c r="R123" s="67"/>
      <c r="S123" s="67"/>
      <c r="T123" s="67"/>
    </row>
    <row r="124" spans="3:20" ht="23.25" x14ac:dyDescent="0.5">
      <c r="C124" s="63"/>
      <c r="D124" s="63"/>
      <c r="E124" s="63"/>
      <c r="F124" s="63"/>
      <c r="G124" s="63"/>
      <c r="H124" s="63"/>
      <c r="I124" s="67"/>
      <c r="J124" s="67"/>
      <c r="K124" s="67"/>
      <c r="L124" s="67"/>
      <c r="M124" s="67"/>
      <c r="N124" s="67"/>
      <c r="O124" s="67"/>
      <c r="P124" s="67"/>
      <c r="Q124" s="67"/>
      <c r="R124" s="67"/>
      <c r="S124" s="67"/>
      <c r="T124" s="67"/>
    </row>
    <row r="125" spans="3:20" ht="23.25" x14ac:dyDescent="0.5">
      <c r="C125" s="63"/>
      <c r="D125" s="63"/>
      <c r="E125" s="63"/>
      <c r="F125" s="63"/>
      <c r="G125" s="63"/>
      <c r="H125" s="63"/>
      <c r="I125" s="67"/>
      <c r="J125" s="67"/>
      <c r="K125" s="67"/>
      <c r="L125" s="67"/>
      <c r="M125" s="67"/>
      <c r="N125" s="67"/>
      <c r="O125" s="67"/>
      <c r="P125" s="67"/>
      <c r="Q125" s="67"/>
      <c r="R125" s="67"/>
      <c r="S125" s="67"/>
      <c r="T125" s="67"/>
    </row>
    <row r="126" spans="3:20" ht="23.25" x14ac:dyDescent="0.5">
      <c r="C126" s="63"/>
      <c r="D126" s="63"/>
      <c r="E126" s="63"/>
      <c r="F126" s="63"/>
      <c r="G126" s="63"/>
      <c r="H126" s="63"/>
      <c r="I126" s="67"/>
      <c r="J126" s="67"/>
      <c r="K126" s="67"/>
      <c r="L126" s="67"/>
      <c r="M126" s="67"/>
      <c r="N126" s="67"/>
      <c r="O126" s="67"/>
      <c r="P126" s="67"/>
      <c r="Q126" s="67"/>
      <c r="R126" s="67"/>
      <c r="S126" s="67"/>
      <c r="T126" s="67"/>
    </row>
    <row r="127" spans="3:20" x14ac:dyDescent="0.5">
      <c r="C127" s="63"/>
      <c r="D127" s="63"/>
      <c r="E127" s="63"/>
      <c r="F127" s="63"/>
      <c r="G127" s="63"/>
      <c r="H127" s="63"/>
      <c r="I127" s="63"/>
      <c r="J127" s="63"/>
      <c r="K127" s="63"/>
      <c r="L127" s="63"/>
      <c r="M127" s="63"/>
      <c r="N127" s="63"/>
      <c r="O127" s="63"/>
      <c r="P127" s="63"/>
      <c r="Q127" s="63"/>
      <c r="R127" s="63"/>
      <c r="S127" s="63"/>
      <c r="T127" s="63"/>
    </row>
    <row r="128" spans="3:20" x14ac:dyDescent="0.5">
      <c r="C128" s="63"/>
      <c r="D128" s="63"/>
      <c r="E128" s="63"/>
      <c r="F128" s="63"/>
      <c r="G128" s="63"/>
      <c r="H128" s="63"/>
      <c r="I128" s="63"/>
      <c r="J128" s="63"/>
      <c r="K128" s="63"/>
      <c r="L128" s="63"/>
      <c r="M128" s="63"/>
      <c r="N128" s="63"/>
      <c r="O128" s="63"/>
      <c r="P128" s="63"/>
      <c r="Q128" s="63"/>
      <c r="R128" s="63"/>
      <c r="S128" s="63"/>
      <c r="T128" s="63"/>
    </row>
    <row r="129" spans="3:20" x14ac:dyDescent="0.5">
      <c r="C129" s="63"/>
      <c r="D129" s="63"/>
      <c r="E129" s="63"/>
      <c r="F129" s="63"/>
      <c r="G129" s="63"/>
      <c r="H129" s="63"/>
      <c r="I129" s="63"/>
      <c r="J129" s="63"/>
      <c r="K129" s="63"/>
      <c r="L129" s="63"/>
      <c r="M129" s="63"/>
      <c r="N129" s="63"/>
      <c r="O129" s="63"/>
      <c r="P129" s="63"/>
      <c r="Q129" s="63"/>
      <c r="R129" s="63"/>
      <c r="S129" s="63"/>
      <c r="T129" s="63"/>
    </row>
    <row r="130" spans="3:20" x14ac:dyDescent="0.5">
      <c r="C130" s="63"/>
      <c r="D130" s="63"/>
      <c r="E130" s="63"/>
      <c r="F130" s="63"/>
      <c r="G130" s="63"/>
      <c r="H130" s="63"/>
      <c r="I130" s="63"/>
      <c r="J130" s="63"/>
      <c r="K130" s="63"/>
      <c r="L130" s="63"/>
      <c r="M130" s="63"/>
      <c r="N130" s="63"/>
      <c r="O130" s="63"/>
      <c r="P130" s="63"/>
      <c r="Q130" s="63"/>
      <c r="R130" s="63"/>
      <c r="S130" s="63"/>
      <c r="T130" s="63"/>
    </row>
    <row r="131" spans="3:20" x14ac:dyDescent="0.5">
      <c r="C131" s="63"/>
      <c r="D131" s="63"/>
      <c r="E131" s="63"/>
      <c r="F131" s="63"/>
      <c r="G131" s="63"/>
      <c r="H131" s="63"/>
      <c r="I131" s="63"/>
      <c r="J131" s="63"/>
      <c r="K131" s="63"/>
      <c r="L131" s="63"/>
      <c r="M131" s="63"/>
      <c r="N131" s="63"/>
      <c r="O131" s="63"/>
      <c r="P131" s="63"/>
      <c r="Q131" s="63"/>
      <c r="R131" s="63"/>
      <c r="S131" s="63"/>
      <c r="T131" s="63"/>
    </row>
    <row r="132" spans="3:20" x14ac:dyDescent="0.5">
      <c r="C132" s="63"/>
      <c r="D132" s="63"/>
      <c r="E132" s="63"/>
      <c r="F132" s="63"/>
      <c r="G132" s="63"/>
      <c r="H132" s="63"/>
      <c r="I132" s="63"/>
      <c r="J132" s="63"/>
      <c r="K132" s="63"/>
      <c r="L132" s="63"/>
      <c r="M132" s="63"/>
      <c r="N132" s="63"/>
      <c r="O132" s="63"/>
      <c r="P132" s="63"/>
      <c r="Q132" s="63"/>
      <c r="R132" s="63"/>
      <c r="S132" s="63"/>
      <c r="T132" s="63"/>
    </row>
    <row r="133" spans="3:20" x14ac:dyDescent="0.5">
      <c r="C133" s="63"/>
      <c r="D133" s="63"/>
      <c r="E133" s="63"/>
      <c r="F133" s="63"/>
      <c r="G133" s="63"/>
      <c r="H133" s="63"/>
      <c r="I133" s="63"/>
      <c r="J133" s="63"/>
      <c r="K133" s="63"/>
      <c r="L133" s="63"/>
      <c r="M133" s="63"/>
      <c r="N133" s="63"/>
      <c r="O133" s="63"/>
      <c r="P133" s="63"/>
      <c r="Q133" s="63"/>
      <c r="R133" s="63"/>
      <c r="S133" s="63"/>
      <c r="T133" s="63"/>
    </row>
    <row r="134" spans="3:20" x14ac:dyDescent="0.5">
      <c r="C134" s="63"/>
      <c r="D134" s="63"/>
      <c r="E134" s="63"/>
      <c r="F134" s="63"/>
      <c r="G134" s="63"/>
      <c r="H134" s="63"/>
      <c r="I134" s="63"/>
      <c r="J134" s="63"/>
      <c r="K134" s="63"/>
      <c r="L134" s="63"/>
      <c r="M134" s="63"/>
      <c r="N134" s="63"/>
      <c r="O134" s="63"/>
      <c r="P134" s="63"/>
      <c r="Q134" s="63"/>
      <c r="R134" s="63"/>
      <c r="S134" s="63"/>
      <c r="T134" s="63"/>
    </row>
    <row r="135" spans="3:20" x14ac:dyDescent="0.5">
      <c r="C135" s="63"/>
      <c r="D135" s="63"/>
      <c r="E135" s="63"/>
      <c r="F135" s="63"/>
      <c r="G135" s="63"/>
      <c r="H135" s="63"/>
      <c r="I135" s="63"/>
      <c r="J135" s="63"/>
      <c r="K135" s="63"/>
      <c r="L135" s="63"/>
      <c r="M135" s="63"/>
      <c r="N135" s="63"/>
      <c r="O135" s="63"/>
      <c r="P135" s="63"/>
      <c r="Q135" s="63"/>
      <c r="R135" s="63"/>
      <c r="S135" s="63"/>
      <c r="T135" s="63"/>
    </row>
    <row r="136" spans="3:20" x14ac:dyDescent="0.5">
      <c r="C136" s="63"/>
      <c r="D136" s="63"/>
      <c r="E136" s="63"/>
      <c r="F136" s="63"/>
      <c r="G136" s="63"/>
      <c r="H136" s="63"/>
      <c r="I136" s="63"/>
      <c r="J136" s="63"/>
      <c r="K136" s="63"/>
      <c r="L136" s="63"/>
      <c r="M136" s="63"/>
      <c r="N136" s="63"/>
      <c r="O136" s="63"/>
      <c r="P136" s="63"/>
      <c r="Q136" s="63"/>
      <c r="R136" s="63"/>
      <c r="S136" s="63"/>
      <c r="T136" s="63"/>
    </row>
    <row r="137" spans="3:20" x14ac:dyDescent="0.5">
      <c r="C137" s="63"/>
      <c r="D137" s="63"/>
      <c r="E137" s="63"/>
      <c r="F137" s="63"/>
      <c r="G137" s="63"/>
      <c r="H137" s="63"/>
      <c r="I137" s="63"/>
      <c r="J137" s="63"/>
      <c r="K137" s="63"/>
      <c r="L137" s="63"/>
      <c r="M137" s="63"/>
      <c r="N137" s="63"/>
      <c r="O137" s="63"/>
      <c r="P137" s="63"/>
      <c r="Q137" s="63"/>
      <c r="R137" s="63"/>
      <c r="S137" s="63"/>
      <c r="T137" s="63"/>
    </row>
    <row r="138" spans="3:20" x14ac:dyDescent="0.5">
      <c r="C138" s="63"/>
      <c r="D138" s="63"/>
      <c r="E138" s="63"/>
      <c r="F138" s="63"/>
      <c r="G138" s="63"/>
      <c r="H138" s="63"/>
      <c r="I138" s="63"/>
      <c r="J138" s="63"/>
      <c r="K138" s="63"/>
      <c r="L138" s="63"/>
      <c r="M138" s="63"/>
      <c r="N138" s="63"/>
      <c r="O138" s="63"/>
      <c r="P138" s="63"/>
      <c r="Q138" s="63"/>
      <c r="R138" s="63"/>
      <c r="S138" s="63"/>
      <c r="T138" s="63"/>
    </row>
    <row r="139" spans="3:20" x14ac:dyDescent="0.5">
      <c r="C139" s="63"/>
      <c r="D139" s="63"/>
      <c r="E139" s="63"/>
      <c r="F139" s="63"/>
      <c r="G139" s="63"/>
      <c r="H139" s="63"/>
      <c r="I139" s="63"/>
      <c r="J139" s="63"/>
      <c r="K139" s="63"/>
      <c r="L139" s="63"/>
      <c r="M139" s="63"/>
      <c r="N139" s="63"/>
      <c r="O139" s="63"/>
      <c r="P139" s="63"/>
      <c r="Q139" s="63"/>
      <c r="R139" s="63"/>
      <c r="S139" s="63"/>
      <c r="T139" s="63"/>
    </row>
    <row r="140" spans="3:20" x14ac:dyDescent="0.5">
      <c r="C140" s="63"/>
      <c r="D140" s="63"/>
      <c r="E140" s="63"/>
      <c r="F140" s="63"/>
      <c r="G140" s="63"/>
      <c r="H140" s="63"/>
      <c r="I140" s="63"/>
      <c r="J140" s="63"/>
      <c r="K140" s="63"/>
      <c r="L140" s="63"/>
      <c r="M140" s="63"/>
      <c r="N140" s="63"/>
      <c r="O140" s="63"/>
      <c r="P140" s="63"/>
      <c r="Q140" s="63"/>
      <c r="R140" s="63"/>
      <c r="S140" s="63"/>
      <c r="T140" s="63"/>
    </row>
    <row r="141" spans="3:20" x14ac:dyDescent="0.5">
      <c r="C141" s="63"/>
      <c r="D141" s="63"/>
      <c r="E141" s="63"/>
      <c r="F141" s="63"/>
      <c r="G141" s="63"/>
      <c r="H141" s="63"/>
      <c r="I141" s="63"/>
      <c r="J141" s="63"/>
      <c r="K141" s="63"/>
      <c r="L141" s="63"/>
      <c r="M141" s="63"/>
      <c r="N141" s="63"/>
      <c r="O141" s="63"/>
      <c r="P141" s="63"/>
      <c r="Q141" s="63"/>
      <c r="R141" s="63"/>
      <c r="S141" s="63"/>
      <c r="T141" s="63"/>
    </row>
    <row r="142" spans="3:20" x14ac:dyDescent="0.5">
      <c r="C142" s="63"/>
      <c r="D142" s="63"/>
      <c r="E142" s="63"/>
      <c r="F142" s="63"/>
      <c r="G142" s="63"/>
      <c r="H142" s="63"/>
      <c r="I142" s="63"/>
      <c r="J142" s="63"/>
      <c r="K142" s="63"/>
      <c r="L142" s="63"/>
      <c r="M142" s="63"/>
      <c r="N142" s="63"/>
      <c r="O142" s="63"/>
      <c r="P142" s="63"/>
      <c r="Q142" s="63"/>
      <c r="R142" s="63"/>
      <c r="S142" s="63"/>
      <c r="T142" s="63"/>
    </row>
    <row r="143" spans="3:20" x14ac:dyDescent="0.5">
      <c r="C143" s="63"/>
      <c r="D143" s="63"/>
      <c r="E143" s="63"/>
      <c r="F143" s="63"/>
      <c r="G143" s="63"/>
      <c r="H143" s="63"/>
      <c r="I143" s="63"/>
      <c r="J143" s="63"/>
      <c r="K143" s="63"/>
      <c r="L143" s="63"/>
      <c r="M143" s="63"/>
      <c r="N143" s="63"/>
      <c r="O143" s="63"/>
      <c r="P143" s="63"/>
      <c r="Q143" s="63"/>
      <c r="R143" s="63"/>
      <c r="S143" s="63"/>
      <c r="T143" s="63"/>
    </row>
    <row r="144" spans="3:20" x14ac:dyDescent="0.5">
      <c r="C144" s="63"/>
      <c r="D144" s="63"/>
      <c r="E144" s="63"/>
      <c r="F144" s="63"/>
      <c r="G144" s="63"/>
      <c r="H144" s="63"/>
      <c r="I144" s="63"/>
      <c r="J144" s="63"/>
      <c r="K144" s="63"/>
      <c r="L144" s="63"/>
      <c r="M144" s="63"/>
      <c r="N144" s="63"/>
      <c r="O144" s="63"/>
      <c r="P144" s="63"/>
      <c r="Q144" s="63"/>
      <c r="R144" s="63"/>
      <c r="S144" s="63"/>
      <c r="T144" s="63"/>
    </row>
    <row r="145" spans="3:20" x14ac:dyDescent="0.5">
      <c r="C145" s="63"/>
      <c r="D145" s="63"/>
      <c r="E145" s="63"/>
      <c r="F145" s="63"/>
      <c r="G145" s="63"/>
      <c r="H145" s="63"/>
      <c r="I145" s="63"/>
      <c r="J145" s="63"/>
      <c r="K145" s="63"/>
      <c r="L145" s="63"/>
      <c r="M145" s="63"/>
      <c r="N145" s="63"/>
      <c r="O145" s="63"/>
      <c r="P145" s="63"/>
      <c r="Q145" s="63"/>
      <c r="R145" s="63"/>
      <c r="S145" s="63"/>
      <c r="T145" s="63"/>
    </row>
    <row r="146" spans="3:20" x14ac:dyDescent="0.5">
      <c r="C146" s="63"/>
      <c r="D146" s="63"/>
      <c r="E146" s="63"/>
      <c r="F146" s="63"/>
      <c r="G146" s="63"/>
      <c r="H146" s="63"/>
      <c r="I146" s="63"/>
      <c r="J146" s="63"/>
      <c r="K146" s="63"/>
      <c r="L146" s="63"/>
      <c r="M146" s="63"/>
      <c r="N146" s="63"/>
      <c r="O146" s="63"/>
      <c r="P146" s="63"/>
      <c r="Q146" s="63"/>
      <c r="R146" s="63"/>
      <c r="S146" s="63"/>
      <c r="T146" s="63"/>
    </row>
    <row r="147" spans="3:20" x14ac:dyDescent="0.5">
      <c r="C147" s="63"/>
      <c r="D147" s="63"/>
      <c r="E147" s="63"/>
      <c r="F147" s="63"/>
      <c r="G147" s="63"/>
      <c r="H147" s="63"/>
      <c r="I147" s="63"/>
      <c r="J147" s="63"/>
      <c r="K147" s="63"/>
      <c r="L147" s="63"/>
      <c r="M147" s="63"/>
      <c r="N147" s="63"/>
      <c r="O147" s="63"/>
      <c r="P147" s="63"/>
      <c r="Q147" s="63"/>
      <c r="R147" s="63"/>
      <c r="S147" s="63"/>
      <c r="T147" s="63"/>
    </row>
    <row r="148" spans="3:20" x14ac:dyDescent="0.5">
      <c r="C148" s="63"/>
      <c r="D148" s="63"/>
      <c r="E148" s="63"/>
      <c r="F148" s="63"/>
      <c r="G148" s="63"/>
      <c r="H148" s="63"/>
      <c r="I148" s="63"/>
      <c r="J148" s="63"/>
      <c r="K148" s="63"/>
      <c r="L148" s="63"/>
      <c r="M148" s="63"/>
      <c r="N148" s="63"/>
      <c r="O148" s="63"/>
      <c r="P148" s="63"/>
      <c r="Q148" s="63"/>
      <c r="R148" s="63"/>
      <c r="S148" s="63"/>
      <c r="T148" s="63"/>
    </row>
    <row r="149" spans="3:20" x14ac:dyDescent="0.5">
      <c r="C149" s="63"/>
      <c r="D149" s="63"/>
      <c r="E149" s="63"/>
      <c r="F149" s="63"/>
      <c r="G149" s="63"/>
      <c r="H149" s="63"/>
      <c r="I149" s="63"/>
      <c r="J149" s="63"/>
      <c r="K149" s="63"/>
      <c r="L149" s="63"/>
      <c r="M149" s="63"/>
      <c r="N149" s="63"/>
      <c r="O149" s="63"/>
      <c r="P149" s="63"/>
      <c r="Q149" s="63"/>
      <c r="R149" s="63"/>
      <c r="S149" s="63"/>
      <c r="T149" s="63"/>
    </row>
    <row r="150" spans="3:20" x14ac:dyDescent="0.5">
      <c r="C150" s="63"/>
      <c r="D150" s="63"/>
      <c r="E150" s="63"/>
      <c r="F150" s="63"/>
      <c r="G150" s="63"/>
      <c r="H150" s="63"/>
      <c r="I150" s="63"/>
      <c r="J150" s="63"/>
      <c r="K150" s="63"/>
      <c r="L150" s="63"/>
      <c r="M150" s="63"/>
      <c r="N150" s="63"/>
      <c r="O150" s="63"/>
      <c r="P150" s="63"/>
      <c r="Q150" s="63"/>
      <c r="R150" s="63"/>
      <c r="S150" s="63"/>
      <c r="T150" s="63"/>
    </row>
    <row r="151" spans="3:20" x14ac:dyDescent="0.5">
      <c r="C151" s="63"/>
      <c r="D151" s="63"/>
      <c r="E151" s="63"/>
      <c r="F151" s="63"/>
      <c r="G151" s="63"/>
      <c r="H151" s="63"/>
      <c r="I151" s="63"/>
      <c r="J151" s="63"/>
      <c r="K151" s="63"/>
      <c r="L151" s="63"/>
      <c r="M151" s="63"/>
      <c r="N151" s="63"/>
      <c r="O151" s="63"/>
      <c r="P151" s="63"/>
      <c r="Q151" s="63"/>
      <c r="R151" s="63"/>
      <c r="S151" s="63"/>
      <c r="T151" s="63"/>
    </row>
    <row r="152" spans="3:20" x14ac:dyDescent="0.5">
      <c r="C152" s="63"/>
      <c r="D152" s="63"/>
      <c r="E152" s="63"/>
      <c r="F152" s="63"/>
      <c r="G152" s="63"/>
      <c r="H152" s="63"/>
      <c r="I152" s="63"/>
      <c r="J152" s="63"/>
      <c r="K152" s="63"/>
      <c r="L152" s="63"/>
      <c r="M152" s="63"/>
      <c r="N152" s="63"/>
      <c r="O152" s="63"/>
      <c r="P152" s="63"/>
      <c r="Q152" s="63"/>
      <c r="R152" s="63"/>
      <c r="S152" s="63"/>
      <c r="T152" s="63"/>
    </row>
    <row r="153" spans="3:20" x14ac:dyDescent="0.5">
      <c r="C153" s="63"/>
      <c r="D153" s="63"/>
      <c r="E153" s="63"/>
      <c r="F153" s="63"/>
      <c r="G153" s="63"/>
      <c r="H153" s="63"/>
      <c r="I153" s="63"/>
      <c r="J153" s="63"/>
      <c r="K153" s="63"/>
      <c r="L153" s="63"/>
      <c r="M153" s="63"/>
      <c r="N153" s="63"/>
      <c r="O153" s="63"/>
      <c r="P153" s="63"/>
      <c r="Q153" s="63"/>
      <c r="R153" s="63"/>
      <c r="S153" s="63"/>
      <c r="T153" s="63"/>
    </row>
    <row r="154" spans="3:20" x14ac:dyDescent="0.5">
      <c r="C154" s="63"/>
      <c r="D154" s="63"/>
      <c r="E154" s="63"/>
      <c r="F154" s="63"/>
      <c r="G154" s="63"/>
      <c r="H154" s="63"/>
      <c r="I154" s="63"/>
      <c r="J154" s="63"/>
      <c r="K154" s="63"/>
      <c r="L154" s="63"/>
      <c r="M154" s="63"/>
      <c r="N154" s="63"/>
      <c r="O154" s="63"/>
      <c r="P154" s="63"/>
      <c r="Q154" s="63"/>
      <c r="R154" s="63"/>
      <c r="S154" s="63"/>
      <c r="T154" s="63"/>
    </row>
    <row r="155" spans="3:20" x14ac:dyDescent="0.5">
      <c r="C155" s="63"/>
      <c r="D155" s="63"/>
      <c r="E155" s="63"/>
      <c r="F155" s="63"/>
      <c r="G155" s="63"/>
      <c r="H155" s="63"/>
      <c r="I155" s="63"/>
      <c r="J155" s="63"/>
      <c r="K155" s="63"/>
      <c r="L155" s="63"/>
      <c r="M155" s="63"/>
      <c r="N155" s="63"/>
      <c r="O155" s="63"/>
      <c r="P155" s="63"/>
      <c r="Q155" s="63"/>
      <c r="R155" s="63"/>
      <c r="S155" s="63"/>
      <c r="T155" s="63"/>
    </row>
    <row r="156" spans="3:20" x14ac:dyDescent="0.5">
      <c r="C156" s="63"/>
      <c r="D156" s="63"/>
      <c r="E156" s="63"/>
      <c r="F156" s="63"/>
      <c r="G156" s="63"/>
      <c r="H156" s="63"/>
      <c r="I156" s="63"/>
      <c r="J156" s="63"/>
      <c r="K156" s="63"/>
      <c r="L156" s="63"/>
      <c r="M156" s="63"/>
      <c r="N156" s="63"/>
      <c r="O156" s="63"/>
      <c r="P156" s="63"/>
      <c r="Q156" s="63"/>
      <c r="R156" s="63"/>
      <c r="S156" s="63"/>
      <c r="T156" s="63"/>
    </row>
    <row r="157" spans="3:20" x14ac:dyDescent="0.5">
      <c r="C157" s="63"/>
      <c r="D157" s="63"/>
      <c r="E157" s="63"/>
      <c r="F157" s="63"/>
      <c r="G157" s="63"/>
      <c r="H157" s="63"/>
      <c r="I157" s="63"/>
      <c r="J157" s="63"/>
      <c r="K157" s="63"/>
      <c r="L157" s="63"/>
      <c r="M157" s="63"/>
      <c r="N157" s="63"/>
      <c r="O157" s="63"/>
      <c r="P157" s="63"/>
      <c r="Q157" s="63"/>
      <c r="R157" s="63"/>
      <c r="S157" s="63"/>
      <c r="T157" s="63"/>
    </row>
    <row r="158" spans="3:20" x14ac:dyDescent="0.5">
      <c r="C158" s="63"/>
      <c r="D158" s="63"/>
      <c r="E158" s="63"/>
      <c r="F158" s="63"/>
      <c r="G158" s="63"/>
      <c r="H158" s="63"/>
      <c r="I158" s="63"/>
      <c r="J158" s="63"/>
      <c r="K158" s="63"/>
      <c r="L158" s="63"/>
      <c r="M158" s="63"/>
      <c r="N158" s="63"/>
      <c r="O158" s="63"/>
      <c r="P158" s="63"/>
      <c r="Q158" s="63"/>
      <c r="R158" s="63"/>
      <c r="S158" s="63"/>
      <c r="T158" s="63"/>
    </row>
    <row r="159" spans="3:20" x14ac:dyDescent="0.5">
      <c r="C159" s="63"/>
      <c r="D159" s="63"/>
      <c r="E159" s="63"/>
      <c r="F159" s="63"/>
      <c r="G159" s="63"/>
      <c r="H159" s="63"/>
      <c r="I159" s="63"/>
      <c r="J159" s="63"/>
      <c r="K159" s="63"/>
      <c r="L159" s="63"/>
      <c r="M159" s="63"/>
      <c r="N159" s="63"/>
      <c r="O159" s="63"/>
      <c r="P159" s="63"/>
      <c r="Q159" s="63"/>
      <c r="R159" s="63"/>
      <c r="S159" s="63"/>
      <c r="T159" s="63"/>
    </row>
    <row r="160" spans="3:20" x14ac:dyDescent="0.5">
      <c r="C160" s="63"/>
      <c r="D160" s="63"/>
      <c r="E160" s="63"/>
      <c r="F160" s="63"/>
      <c r="G160" s="63"/>
      <c r="H160" s="63"/>
      <c r="I160" s="63"/>
      <c r="J160" s="63"/>
      <c r="K160" s="63"/>
      <c r="L160" s="63"/>
      <c r="M160" s="63"/>
      <c r="N160" s="63"/>
      <c r="O160" s="63"/>
      <c r="P160" s="63"/>
      <c r="Q160" s="63"/>
      <c r="R160" s="63"/>
      <c r="S160" s="63"/>
      <c r="T160" s="63"/>
    </row>
    <row r="161" spans="3:20" x14ac:dyDescent="0.5">
      <c r="C161" s="63"/>
      <c r="D161" s="63"/>
      <c r="E161" s="63"/>
      <c r="F161" s="63"/>
      <c r="G161" s="63"/>
      <c r="H161" s="63"/>
      <c r="I161" s="63"/>
      <c r="J161" s="63"/>
      <c r="K161" s="63"/>
      <c r="L161" s="63"/>
      <c r="M161" s="63"/>
      <c r="N161" s="63"/>
      <c r="O161" s="63"/>
      <c r="P161" s="63"/>
      <c r="Q161" s="63"/>
      <c r="R161" s="63"/>
      <c r="S161" s="63"/>
      <c r="T161" s="63"/>
    </row>
    <row r="162" spans="3:20" x14ac:dyDescent="0.5">
      <c r="C162" s="63"/>
      <c r="D162" s="63"/>
      <c r="E162" s="63"/>
      <c r="F162" s="63"/>
      <c r="G162" s="63"/>
      <c r="H162" s="63"/>
      <c r="I162" s="63"/>
      <c r="J162" s="63"/>
      <c r="K162" s="63"/>
      <c r="L162" s="63"/>
      <c r="M162" s="63"/>
      <c r="N162" s="63"/>
      <c r="O162" s="63"/>
      <c r="P162" s="63"/>
      <c r="Q162" s="63"/>
      <c r="R162" s="63"/>
      <c r="S162" s="63"/>
      <c r="T162" s="63"/>
    </row>
    <row r="163" spans="3:20" x14ac:dyDescent="0.5">
      <c r="C163" s="63"/>
      <c r="D163" s="63"/>
      <c r="E163" s="63"/>
      <c r="F163" s="63"/>
      <c r="G163" s="63"/>
      <c r="H163" s="63"/>
      <c r="I163" s="63"/>
      <c r="J163" s="63"/>
      <c r="K163" s="63"/>
      <c r="L163" s="63"/>
      <c r="M163" s="63"/>
      <c r="N163" s="63"/>
      <c r="O163" s="63"/>
      <c r="P163" s="63"/>
      <c r="Q163" s="63"/>
      <c r="R163" s="63"/>
      <c r="S163" s="63"/>
      <c r="T163" s="63"/>
    </row>
    <row r="164" spans="3:20" x14ac:dyDescent="0.5">
      <c r="C164" s="63"/>
      <c r="D164" s="63"/>
      <c r="E164" s="63"/>
      <c r="F164" s="63"/>
      <c r="G164" s="63"/>
      <c r="H164" s="63"/>
      <c r="I164" s="63"/>
      <c r="J164" s="63"/>
      <c r="K164" s="63"/>
      <c r="L164" s="63"/>
      <c r="M164" s="63"/>
      <c r="N164" s="63"/>
      <c r="O164" s="63"/>
      <c r="P164" s="63"/>
      <c r="Q164" s="63"/>
      <c r="R164" s="63"/>
      <c r="S164" s="63"/>
      <c r="T164" s="63"/>
    </row>
    <row r="165" spans="3:20" x14ac:dyDescent="0.5">
      <c r="C165" s="63"/>
      <c r="D165" s="63"/>
      <c r="E165" s="63"/>
      <c r="F165" s="63"/>
      <c r="G165" s="63"/>
      <c r="H165" s="63"/>
      <c r="I165" s="63"/>
      <c r="J165" s="63"/>
      <c r="K165" s="63"/>
      <c r="L165" s="63"/>
      <c r="M165" s="63"/>
      <c r="N165" s="63"/>
      <c r="O165" s="63"/>
      <c r="P165" s="63"/>
      <c r="Q165" s="63"/>
      <c r="R165" s="63"/>
      <c r="S165" s="63"/>
      <c r="T165" s="63"/>
    </row>
    <row r="166" spans="3:20" x14ac:dyDescent="0.5">
      <c r="C166" s="63"/>
      <c r="D166" s="63"/>
      <c r="E166" s="63"/>
      <c r="F166" s="63"/>
      <c r="G166" s="63"/>
      <c r="H166" s="63"/>
      <c r="I166" s="63"/>
      <c r="J166" s="63"/>
      <c r="K166" s="63"/>
      <c r="L166" s="63"/>
      <c r="M166" s="63"/>
      <c r="N166" s="63"/>
      <c r="O166" s="63"/>
      <c r="P166" s="63"/>
      <c r="Q166" s="63"/>
      <c r="R166" s="63"/>
      <c r="S166" s="63"/>
      <c r="T166" s="63"/>
    </row>
    <row r="167" spans="3:20" x14ac:dyDescent="0.5">
      <c r="C167" s="63"/>
      <c r="D167" s="63"/>
      <c r="E167" s="63"/>
      <c r="F167" s="63"/>
      <c r="G167" s="63"/>
      <c r="H167" s="63"/>
      <c r="I167" s="63"/>
      <c r="J167" s="63"/>
      <c r="K167" s="63"/>
      <c r="L167" s="63"/>
      <c r="M167" s="63"/>
      <c r="N167" s="63"/>
      <c r="O167" s="63"/>
      <c r="P167" s="63"/>
      <c r="Q167" s="63"/>
      <c r="R167" s="63"/>
      <c r="S167" s="63"/>
      <c r="T167" s="63"/>
    </row>
    <row r="168" spans="3:20" x14ac:dyDescent="0.5">
      <c r="C168" s="63"/>
      <c r="D168" s="63"/>
      <c r="E168" s="63"/>
      <c r="F168" s="63"/>
      <c r="G168" s="63"/>
      <c r="H168" s="63"/>
      <c r="I168" s="63"/>
      <c r="J168" s="63"/>
      <c r="K168" s="63"/>
      <c r="L168" s="63"/>
      <c r="M168" s="63"/>
      <c r="N168" s="63"/>
      <c r="O168" s="63"/>
      <c r="P168" s="63"/>
      <c r="Q168" s="63"/>
      <c r="R168" s="63"/>
      <c r="S168" s="63"/>
      <c r="T168" s="63"/>
    </row>
    <row r="169" spans="3:20" x14ac:dyDescent="0.5">
      <c r="C169" s="63"/>
      <c r="D169" s="63"/>
      <c r="E169" s="63"/>
      <c r="F169" s="63"/>
      <c r="G169" s="63"/>
      <c r="H169" s="63"/>
      <c r="I169" s="63"/>
      <c r="J169" s="63"/>
      <c r="K169" s="63"/>
      <c r="L169" s="63"/>
      <c r="M169" s="63"/>
      <c r="N169" s="63"/>
      <c r="O169" s="63"/>
      <c r="P169" s="63"/>
      <c r="Q169" s="63"/>
      <c r="R169" s="63"/>
      <c r="S169" s="63"/>
      <c r="T169" s="63"/>
    </row>
    <row r="170" spans="3:20" x14ac:dyDescent="0.5">
      <c r="C170" s="63"/>
      <c r="D170" s="63"/>
      <c r="E170" s="63"/>
      <c r="F170" s="63"/>
      <c r="G170" s="63"/>
      <c r="H170" s="63"/>
      <c r="I170" s="63"/>
      <c r="J170" s="63"/>
      <c r="K170" s="63"/>
      <c r="L170" s="63"/>
      <c r="M170" s="63"/>
      <c r="N170" s="63"/>
      <c r="O170" s="63"/>
      <c r="P170" s="63"/>
      <c r="Q170" s="63"/>
      <c r="R170" s="63"/>
      <c r="S170" s="63"/>
      <c r="T170" s="63"/>
    </row>
    <row r="171" spans="3:20" x14ac:dyDescent="0.5">
      <c r="C171" s="63"/>
      <c r="D171" s="63"/>
      <c r="E171" s="63"/>
      <c r="F171" s="63"/>
      <c r="G171" s="63"/>
      <c r="H171" s="63"/>
      <c r="I171" s="63"/>
      <c r="J171" s="63"/>
      <c r="K171" s="63"/>
      <c r="L171" s="63"/>
      <c r="M171" s="63"/>
      <c r="N171" s="63"/>
      <c r="O171" s="63"/>
      <c r="P171" s="63"/>
      <c r="Q171" s="63"/>
      <c r="R171" s="63"/>
      <c r="S171" s="63"/>
      <c r="T171" s="63"/>
    </row>
    <row r="172" spans="3:20" x14ac:dyDescent="0.5">
      <c r="C172" s="63"/>
      <c r="D172" s="63"/>
      <c r="E172" s="63"/>
      <c r="F172" s="63"/>
      <c r="G172" s="63"/>
      <c r="H172" s="63"/>
      <c r="I172" s="63"/>
      <c r="J172" s="63"/>
      <c r="K172" s="63"/>
      <c r="L172" s="63"/>
      <c r="M172" s="63"/>
      <c r="N172" s="63"/>
      <c r="O172" s="63"/>
      <c r="P172" s="63"/>
      <c r="Q172" s="63"/>
      <c r="R172" s="63"/>
      <c r="S172" s="63"/>
      <c r="T172" s="63"/>
    </row>
    <row r="173" spans="3:20" x14ac:dyDescent="0.5">
      <c r="C173" s="63"/>
      <c r="D173" s="63"/>
      <c r="E173" s="63"/>
      <c r="F173" s="63"/>
      <c r="G173" s="63"/>
      <c r="H173" s="63"/>
      <c r="I173" s="63"/>
      <c r="J173" s="63"/>
      <c r="K173" s="63"/>
      <c r="L173" s="63"/>
      <c r="M173" s="63"/>
      <c r="N173" s="63"/>
      <c r="O173" s="63"/>
      <c r="P173" s="63"/>
      <c r="Q173" s="63"/>
      <c r="R173" s="63"/>
      <c r="S173" s="63"/>
      <c r="T173" s="63"/>
    </row>
    <row r="174" spans="3:20" x14ac:dyDescent="0.5">
      <c r="C174" s="63"/>
      <c r="D174" s="63"/>
      <c r="E174" s="63"/>
      <c r="F174" s="63"/>
      <c r="G174" s="63"/>
      <c r="H174" s="63"/>
      <c r="I174" s="63"/>
      <c r="J174" s="63"/>
      <c r="K174" s="63"/>
      <c r="L174" s="63"/>
      <c r="M174" s="63"/>
      <c r="N174" s="63"/>
      <c r="O174" s="63"/>
      <c r="P174" s="63"/>
      <c r="Q174" s="63"/>
      <c r="R174" s="63"/>
      <c r="S174" s="63"/>
      <c r="T174" s="63"/>
    </row>
    <row r="175" spans="3:20" x14ac:dyDescent="0.5">
      <c r="C175" s="63"/>
      <c r="D175" s="63"/>
      <c r="E175" s="63"/>
      <c r="F175" s="63"/>
      <c r="G175" s="63"/>
      <c r="H175" s="63"/>
      <c r="I175" s="63"/>
      <c r="J175" s="63"/>
      <c r="K175" s="63"/>
      <c r="L175" s="63"/>
      <c r="M175" s="63"/>
      <c r="N175" s="63"/>
      <c r="O175" s="63"/>
      <c r="P175" s="63"/>
      <c r="Q175" s="63"/>
      <c r="R175" s="63"/>
      <c r="S175" s="63"/>
      <c r="T175" s="63"/>
    </row>
    <row r="176" spans="3:20" x14ac:dyDescent="0.5">
      <c r="C176" s="63"/>
      <c r="D176" s="63"/>
      <c r="E176" s="63"/>
      <c r="F176" s="63"/>
      <c r="G176" s="63"/>
      <c r="H176" s="63"/>
      <c r="I176" s="63"/>
      <c r="J176" s="63"/>
      <c r="K176" s="63"/>
      <c r="L176" s="63"/>
      <c r="M176" s="63"/>
      <c r="N176" s="63"/>
      <c r="O176" s="63"/>
      <c r="P176" s="63"/>
      <c r="Q176" s="63"/>
      <c r="R176" s="63"/>
      <c r="S176" s="63"/>
      <c r="T176" s="63"/>
    </row>
    <row r="177" spans="3:20" x14ac:dyDescent="0.5">
      <c r="C177" s="63"/>
      <c r="D177" s="63"/>
      <c r="E177" s="63"/>
      <c r="F177" s="63"/>
      <c r="G177" s="63"/>
      <c r="H177" s="63"/>
      <c r="I177" s="63"/>
      <c r="J177" s="63"/>
      <c r="K177" s="63"/>
      <c r="L177" s="63"/>
      <c r="M177" s="63"/>
      <c r="N177" s="63"/>
      <c r="O177" s="63"/>
      <c r="P177" s="63"/>
      <c r="Q177" s="63"/>
      <c r="R177" s="63"/>
      <c r="S177" s="63"/>
      <c r="T177" s="63"/>
    </row>
    <row r="178" spans="3:20" x14ac:dyDescent="0.5">
      <c r="C178" s="63"/>
      <c r="D178" s="63"/>
      <c r="E178" s="63"/>
      <c r="F178" s="63"/>
      <c r="G178" s="63"/>
      <c r="H178" s="63"/>
      <c r="I178" s="63"/>
      <c r="J178" s="63"/>
      <c r="K178" s="63"/>
      <c r="L178" s="63"/>
      <c r="M178" s="63"/>
      <c r="N178" s="63"/>
      <c r="O178" s="63"/>
      <c r="P178" s="63"/>
      <c r="Q178" s="63"/>
      <c r="R178" s="63"/>
      <c r="S178" s="63"/>
      <c r="T178" s="63"/>
    </row>
    <row r="179" spans="3:20" x14ac:dyDescent="0.5">
      <c r="C179" s="63"/>
      <c r="D179" s="63"/>
      <c r="E179" s="63"/>
      <c r="F179" s="63"/>
      <c r="G179" s="63"/>
      <c r="H179" s="63"/>
      <c r="I179" s="63"/>
      <c r="J179" s="63"/>
      <c r="K179" s="63"/>
      <c r="L179" s="63"/>
      <c r="M179" s="63"/>
      <c r="N179" s="63"/>
      <c r="O179" s="63"/>
      <c r="P179" s="63"/>
      <c r="Q179" s="63"/>
      <c r="R179" s="63"/>
      <c r="S179" s="63"/>
      <c r="T179" s="63"/>
    </row>
    <row r="180" spans="3:20" x14ac:dyDescent="0.5">
      <c r="C180" s="63"/>
      <c r="D180" s="63"/>
      <c r="E180" s="63"/>
      <c r="F180" s="63"/>
      <c r="G180" s="63"/>
      <c r="H180" s="63"/>
      <c r="I180" s="63"/>
      <c r="J180" s="63"/>
      <c r="K180" s="63"/>
      <c r="L180" s="63"/>
      <c r="M180" s="63"/>
      <c r="N180" s="63"/>
      <c r="O180" s="63"/>
      <c r="P180" s="63"/>
      <c r="Q180" s="63"/>
      <c r="R180" s="63"/>
      <c r="S180" s="63"/>
      <c r="T180" s="63"/>
    </row>
  </sheetData>
  <mergeCells count="12">
    <mergeCell ref="D9:D11"/>
    <mergeCell ref="C9:C11"/>
    <mergeCell ref="F9:F11"/>
    <mergeCell ref="L4:U4"/>
    <mergeCell ref="B4:K4"/>
    <mergeCell ref="L9:T9"/>
    <mergeCell ref="I9:K9"/>
    <mergeCell ref="H9:H11"/>
    <mergeCell ref="U9:U11"/>
    <mergeCell ref="G9:G11"/>
    <mergeCell ref="B9:B11"/>
    <mergeCell ref="E9:E11"/>
  </mergeCells>
  <phoneticPr fontId="0" type="noConversion"/>
  <printOptions horizontalCentered="1"/>
  <pageMargins left="0.196850393700787" right="0.196850393700787" top="0.59055118110236204" bottom="0.39370078740157499" header="0.511811023622047" footer="0.511811023622047"/>
  <pageSetup paperSize="9" scale="44" orientation="portrait" r:id="rId1"/>
  <headerFooter alignWithMargins="0">
    <oddFooter>&amp;C&amp;"Times New Roman,Regular"&amp;20- &amp;P+3 -</oddFooter>
  </headerFooter>
  <colBreaks count="1" manualBreakCount="1">
    <brk id="11" max="7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J83"/>
  <sheetViews>
    <sheetView rightToLeft="1" view="pageBreakPreview" zoomScale="50" zoomScaleNormal="50" zoomScaleSheetLayoutView="50" workbookViewId="0"/>
  </sheetViews>
  <sheetFormatPr defaultColWidth="6" defaultRowHeight="21.75" x14ac:dyDescent="0.5"/>
  <cols>
    <col min="1" max="1" width="4" style="163" customWidth="1"/>
    <col min="2" max="2" width="74" style="161" customWidth="1"/>
    <col min="3" max="20" width="15.85546875" style="163" customWidth="1"/>
    <col min="21" max="21" width="67.28515625" style="161" customWidth="1"/>
    <col min="22" max="24" width="6" style="163"/>
    <col min="25" max="25" width="13.28515625" style="163" bestFit="1" customWidth="1"/>
    <col min="26" max="28" width="6" style="163"/>
    <col min="29" max="29" width="6.42578125" style="163" bestFit="1" customWidth="1"/>
    <col min="30" max="30" width="12.140625" style="163" bestFit="1" customWidth="1"/>
    <col min="31" max="32" width="6.42578125" style="163" bestFit="1" customWidth="1"/>
    <col min="33" max="33" width="8.140625" style="163" bestFit="1" customWidth="1"/>
    <col min="34" max="35" width="13.28515625" style="163" bestFit="1" customWidth="1"/>
    <col min="36" max="36" width="13.85546875" style="163" customWidth="1"/>
    <col min="37" max="16384" width="6" style="163"/>
  </cols>
  <sheetData>
    <row r="1" spans="1:36" s="5" customFormat="1" ht="17.100000000000001" customHeight="1" x14ac:dyDescent="0.65">
      <c r="B1" s="2"/>
      <c r="C1" s="2"/>
      <c r="D1" s="2"/>
      <c r="E1" s="2"/>
      <c r="F1" s="2"/>
      <c r="G1" s="2"/>
      <c r="H1" s="2"/>
      <c r="I1" s="2"/>
      <c r="J1" s="2"/>
      <c r="K1" s="2"/>
      <c r="L1" s="2"/>
      <c r="M1" s="2"/>
      <c r="N1" s="2"/>
      <c r="O1" s="2"/>
      <c r="P1" s="2"/>
      <c r="Q1" s="2"/>
      <c r="R1" s="2"/>
      <c r="S1" s="2"/>
      <c r="T1" s="2"/>
    </row>
    <row r="2" spans="1:36" s="5" customFormat="1" ht="17.100000000000001" customHeight="1" x14ac:dyDescent="0.65">
      <c r="B2" s="2"/>
      <c r="C2" s="2"/>
      <c r="D2" s="2"/>
      <c r="E2" s="2"/>
      <c r="F2" s="2"/>
      <c r="G2" s="2"/>
      <c r="H2" s="2"/>
      <c r="I2" s="2"/>
      <c r="J2" s="2"/>
      <c r="K2" s="2"/>
      <c r="L2" s="2"/>
      <c r="M2" s="2"/>
      <c r="N2" s="2"/>
      <c r="O2" s="2"/>
      <c r="P2" s="2"/>
      <c r="Q2" s="2"/>
      <c r="R2" s="2"/>
      <c r="S2" s="2"/>
      <c r="T2" s="2"/>
    </row>
    <row r="3" spans="1:36" s="5" customFormat="1" ht="17.100000000000001" customHeight="1" x14ac:dyDescent="0.65">
      <c r="B3" s="2"/>
      <c r="C3" s="2"/>
      <c r="D3" s="2"/>
      <c r="E3" s="2"/>
      <c r="F3" s="2"/>
      <c r="G3" s="2"/>
      <c r="H3" s="2"/>
      <c r="I3" s="2"/>
      <c r="J3" s="2"/>
      <c r="K3" s="2"/>
      <c r="L3" s="2"/>
      <c r="M3" s="2"/>
      <c r="N3" s="2"/>
      <c r="O3" s="2"/>
      <c r="P3" s="2"/>
      <c r="Q3" s="2"/>
      <c r="R3" s="2"/>
      <c r="S3" s="2"/>
      <c r="T3" s="2"/>
    </row>
    <row r="4" spans="1:36" s="990" customFormat="1" ht="36.75" x14ac:dyDescent="0.85">
      <c r="B4" s="1677" t="s">
        <v>791</v>
      </c>
      <c r="C4" s="1677"/>
      <c r="D4" s="1677"/>
      <c r="E4" s="1677"/>
      <c r="F4" s="1677"/>
      <c r="G4" s="1677"/>
      <c r="H4" s="1677"/>
      <c r="I4" s="1677"/>
      <c r="J4" s="1677"/>
      <c r="K4" s="1677"/>
      <c r="L4" s="1648" t="s">
        <v>876</v>
      </c>
      <c r="M4" s="1648"/>
      <c r="N4" s="1648"/>
      <c r="O4" s="1648"/>
      <c r="P4" s="1648"/>
      <c r="Q4" s="1648"/>
      <c r="R4" s="1648"/>
      <c r="S4" s="1648"/>
      <c r="T4" s="1648"/>
      <c r="U4" s="1648"/>
      <c r="V4" s="315"/>
      <c r="W4" s="315"/>
    </row>
    <row r="5" spans="1:36" s="158" customFormat="1" ht="17.100000000000001" customHeight="1" x14ac:dyDescent="0.65">
      <c r="B5" s="159"/>
      <c r="C5" s="159"/>
      <c r="D5" s="159"/>
      <c r="E5" s="159"/>
      <c r="F5" s="159"/>
      <c r="G5" s="159"/>
      <c r="H5" s="159"/>
      <c r="I5" s="159"/>
      <c r="J5" s="159"/>
      <c r="K5" s="159"/>
      <c r="L5" s="159"/>
      <c r="M5" s="159"/>
      <c r="N5" s="159"/>
      <c r="O5" s="159"/>
      <c r="P5" s="159"/>
      <c r="Q5" s="159"/>
      <c r="R5" s="159"/>
      <c r="S5" s="159"/>
      <c r="T5" s="159"/>
      <c r="U5" s="159"/>
    </row>
    <row r="6" spans="1:36" s="158" customFormat="1" ht="17.100000000000001" customHeight="1" x14ac:dyDescent="0.65">
      <c r="B6" s="159"/>
      <c r="C6" s="159"/>
      <c r="D6" s="159"/>
      <c r="E6" s="159"/>
      <c r="F6" s="159"/>
      <c r="G6" s="159"/>
      <c r="H6" s="159"/>
      <c r="I6" s="160"/>
      <c r="J6" s="160"/>
      <c r="K6" s="160"/>
      <c r="L6" s="160"/>
      <c r="M6" s="160"/>
      <c r="N6" s="160"/>
      <c r="O6" s="160"/>
      <c r="P6" s="160"/>
      <c r="Q6" s="160"/>
      <c r="R6" s="160"/>
      <c r="S6" s="160"/>
      <c r="T6" s="160"/>
      <c r="U6" s="159"/>
    </row>
    <row r="7" spans="1:36" s="325" customFormat="1" ht="22.5" x14ac:dyDescent="0.5">
      <c r="B7" s="324" t="s">
        <v>758</v>
      </c>
      <c r="U7" s="326" t="s">
        <v>762</v>
      </c>
    </row>
    <row r="8" spans="1:36" s="158" customFormat="1" ht="9.75" customHeight="1" thickBot="1" x14ac:dyDescent="0.7">
      <c r="B8" s="159"/>
      <c r="C8" s="159"/>
      <c r="D8" s="159"/>
      <c r="E8" s="159"/>
      <c r="F8" s="159"/>
      <c r="G8" s="159"/>
      <c r="H8" s="159"/>
      <c r="I8" s="159"/>
      <c r="J8" s="159"/>
      <c r="K8" s="159"/>
      <c r="L8" s="159"/>
      <c r="M8" s="159"/>
      <c r="N8" s="159"/>
      <c r="O8" s="159"/>
      <c r="P8" s="159"/>
      <c r="Q8" s="159"/>
      <c r="R8" s="159"/>
      <c r="S8" s="159"/>
      <c r="T8" s="159"/>
      <c r="U8" s="159"/>
    </row>
    <row r="9" spans="1:36" s="305" customFormat="1" ht="25.5" customHeight="1" thickTop="1" x14ac:dyDescent="0.7">
      <c r="A9" s="306"/>
      <c r="B9" s="1674" t="s">
        <v>212</v>
      </c>
      <c r="C9" s="1643">
        <v>2016</v>
      </c>
      <c r="D9" s="1643">
        <v>2017</v>
      </c>
      <c r="E9" s="1643">
        <v>2018</v>
      </c>
      <c r="F9" s="1643">
        <v>2019</v>
      </c>
      <c r="G9" s="1643">
        <v>2020</v>
      </c>
      <c r="H9" s="1643">
        <v>2021</v>
      </c>
      <c r="I9" s="1670">
        <v>2021</v>
      </c>
      <c r="J9" s="1671"/>
      <c r="K9" s="1671"/>
      <c r="L9" s="1668">
        <v>2021</v>
      </c>
      <c r="M9" s="1668"/>
      <c r="N9" s="1668"/>
      <c r="O9" s="1668"/>
      <c r="P9" s="1668"/>
      <c r="Q9" s="1668"/>
      <c r="R9" s="1668"/>
      <c r="S9" s="1668"/>
      <c r="T9" s="1669"/>
      <c r="U9" s="1650" t="s">
        <v>211</v>
      </c>
      <c r="V9" s="341"/>
    </row>
    <row r="10" spans="1:36" s="306" customFormat="1" ht="30.75" x14ac:dyDescent="0.7">
      <c r="B10" s="1675"/>
      <c r="C10" s="1644"/>
      <c r="D10" s="1644"/>
      <c r="E10" s="1644"/>
      <c r="F10" s="1644"/>
      <c r="G10" s="1644"/>
      <c r="H10" s="1644"/>
      <c r="I10" s="227" t="s">
        <v>80</v>
      </c>
      <c r="J10" s="228" t="s">
        <v>81</v>
      </c>
      <c r="K10" s="228" t="s">
        <v>82</v>
      </c>
      <c r="L10" s="228" t="s">
        <v>83</v>
      </c>
      <c r="M10" s="228" t="s">
        <v>84</v>
      </c>
      <c r="N10" s="228" t="s">
        <v>74</v>
      </c>
      <c r="O10" s="228" t="s">
        <v>75</v>
      </c>
      <c r="P10" s="228" t="s">
        <v>76</v>
      </c>
      <c r="Q10" s="228" t="s">
        <v>77</v>
      </c>
      <c r="R10" s="228" t="s">
        <v>78</v>
      </c>
      <c r="S10" s="228" t="s">
        <v>79</v>
      </c>
      <c r="T10" s="229" t="s">
        <v>613</v>
      </c>
      <c r="U10" s="1672"/>
    </row>
    <row r="11" spans="1:36" s="307" customFormat="1" ht="21.75" customHeight="1" x14ac:dyDescent="0.7">
      <c r="A11" s="306"/>
      <c r="B11" s="1676"/>
      <c r="C11" s="1645"/>
      <c r="D11" s="1645"/>
      <c r="E11" s="1645"/>
      <c r="F11" s="1645"/>
      <c r="G11" s="1645"/>
      <c r="H11" s="1645"/>
      <c r="I11" s="230" t="s">
        <v>142</v>
      </c>
      <c r="J11" s="231" t="s">
        <v>25</v>
      </c>
      <c r="K11" s="231" t="s">
        <v>26</v>
      </c>
      <c r="L11" s="231" t="s">
        <v>27</v>
      </c>
      <c r="M11" s="231" t="s">
        <v>73</v>
      </c>
      <c r="N11" s="231" t="s">
        <v>136</v>
      </c>
      <c r="O11" s="231" t="s">
        <v>137</v>
      </c>
      <c r="P11" s="231" t="s">
        <v>138</v>
      </c>
      <c r="Q11" s="231" t="s">
        <v>139</v>
      </c>
      <c r="R11" s="231" t="s">
        <v>140</v>
      </c>
      <c r="S11" s="231" t="s">
        <v>141</v>
      </c>
      <c r="T11" s="232" t="s">
        <v>135</v>
      </c>
      <c r="U11" s="1673"/>
    </row>
    <row r="12" spans="1:36" s="279" customFormat="1" ht="9" customHeight="1" x14ac:dyDescent="0.7">
      <c r="B12" s="274"/>
      <c r="C12" s="275"/>
      <c r="D12" s="275"/>
      <c r="E12" s="275"/>
      <c r="F12" s="275"/>
      <c r="G12" s="275"/>
      <c r="H12" s="275"/>
      <c r="I12" s="277"/>
      <c r="J12" s="278"/>
      <c r="K12" s="278"/>
      <c r="L12" s="278"/>
      <c r="M12" s="278"/>
      <c r="N12" s="278"/>
      <c r="O12" s="278"/>
      <c r="P12" s="278"/>
      <c r="Q12" s="278"/>
      <c r="R12" s="278"/>
      <c r="S12" s="278"/>
      <c r="T12" s="342"/>
      <c r="U12" s="343"/>
    </row>
    <row r="13" spans="1:36" s="625" customFormat="1" ht="30.75" x14ac:dyDescent="0.2">
      <c r="A13" s="651"/>
      <c r="B13" s="304" t="s">
        <v>3</v>
      </c>
      <c r="C13" s="657"/>
      <c r="D13" s="657"/>
      <c r="E13" s="657"/>
      <c r="F13" s="657"/>
      <c r="G13" s="657"/>
      <c r="H13" s="657"/>
      <c r="I13" s="658"/>
      <c r="J13" s="659"/>
      <c r="K13" s="659"/>
      <c r="L13" s="659"/>
      <c r="M13" s="659"/>
      <c r="N13" s="659"/>
      <c r="O13" s="659"/>
      <c r="P13" s="659"/>
      <c r="Q13" s="659"/>
      <c r="R13" s="659"/>
      <c r="S13" s="659"/>
      <c r="T13" s="660"/>
      <c r="U13" s="238" t="s">
        <v>85</v>
      </c>
    </row>
    <row r="14" spans="1:36" s="625" customFormat="1" ht="7.5" customHeight="1" x14ac:dyDescent="0.2">
      <c r="B14" s="303"/>
      <c r="C14" s="276"/>
      <c r="D14" s="276"/>
      <c r="E14" s="276"/>
      <c r="F14" s="276"/>
      <c r="G14" s="276"/>
      <c r="H14" s="276"/>
      <c r="I14" s="661"/>
      <c r="J14" s="662"/>
      <c r="K14" s="662"/>
      <c r="L14" s="662"/>
      <c r="M14" s="662"/>
      <c r="N14" s="662"/>
      <c r="O14" s="662"/>
      <c r="P14" s="662"/>
      <c r="Q14" s="662"/>
      <c r="R14" s="662"/>
      <c r="S14" s="662"/>
      <c r="T14" s="663"/>
      <c r="U14" s="404"/>
      <c r="Y14" s="664"/>
      <c r="Z14" s="664"/>
      <c r="AA14" s="664"/>
      <c r="AB14" s="664"/>
      <c r="AC14" s="664"/>
      <c r="AD14" s="664"/>
      <c r="AE14" s="664"/>
      <c r="AF14" s="664"/>
      <c r="AG14" s="664"/>
      <c r="AH14" s="664"/>
      <c r="AI14" s="664"/>
      <c r="AJ14" s="664"/>
    </row>
    <row r="15" spans="1:36" s="625" customFormat="1" ht="30.75" x14ac:dyDescent="0.2">
      <c r="A15" s="651"/>
      <c r="B15" s="303" t="s">
        <v>4</v>
      </c>
      <c r="C15" s="521">
        <v>687038.30847340904</v>
      </c>
      <c r="D15" s="521">
        <v>553099.89317593607</v>
      </c>
      <c r="E15" s="521">
        <v>524643.69673674053</v>
      </c>
      <c r="F15" s="521">
        <v>508978.34573336836</v>
      </c>
      <c r="G15" s="521">
        <v>1506499.5719426246</v>
      </c>
      <c r="H15" s="521">
        <v>2723989.6391913225</v>
      </c>
      <c r="I15" s="456">
        <v>1504226.0343742827</v>
      </c>
      <c r="J15" s="454">
        <v>1497969.3613760308</v>
      </c>
      <c r="K15" s="454">
        <v>1384978.7197553632</v>
      </c>
      <c r="L15" s="454">
        <v>2687646.2785052722</v>
      </c>
      <c r="M15" s="454">
        <v>2677978.2328233626</v>
      </c>
      <c r="N15" s="454">
        <v>2672394.7210793011</v>
      </c>
      <c r="O15" s="454">
        <v>2716989.302768141</v>
      </c>
      <c r="P15" s="454">
        <v>2668463.9641669458</v>
      </c>
      <c r="Q15" s="454">
        <v>2699957.0283548008</v>
      </c>
      <c r="R15" s="454">
        <v>2715929.2194396146</v>
      </c>
      <c r="S15" s="454">
        <v>2697198.4281521882</v>
      </c>
      <c r="T15" s="455">
        <v>2723989.6391913225</v>
      </c>
      <c r="U15" s="404" t="s">
        <v>86</v>
      </c>
      <c r="V15" s="650"/>
      <c r="W15" s="650"/>
      <c r="X15" s="650"/>
      <c r="Y15" s="664"/>
      <c r="Z15" s="664"/>
      <c r="AA15" s="664"/>
      <c r="AB15" s="664"/>
      <c r="AC15" s="664"/>
      <c r="AD15" s="664"/>
      <c r="AE15" s="664"/>
      <c r="AF15" s="664"/>
      <c r="AG15" s="664"/>
      <c r="AH15" s="664"/>
      <c r="AI15" s="664"/>
      <c r="AJ15" s="664"/>
    </row>
    <row r="16" spans="1:36" s="651" customFormat="1" ht="24.75" customHeight="1" x14ac:dyDescent="0.2">
      <c r="B16" s="405" t="s">
        <v>38</v>
      </c>
      <c r="C16" s="524">
        <v>26766.089193079999</v>
      </c>
      <c r="D16" s="524">
        <v>34461.790912260003</v>
      </c>
      <c r="E16" s="524">
        <v>30128.53088418</v>
      </c>
      <c r="F16" s="524">
        <v>25373.73297823</v>
      </c>
      <c r="G16" s="524">
        <v>65467.324978300006</v>
      </c>
      <c r="H16" s="524">
        <v>164350.75150454498</v>
      </c>
      <c r="I16" s="453">
        <v>72059.511191389989</v>
      </c>
      <c r="J16" s="451">
        <v>68061.624335780012</v>
      </c>
      <c r="K16" s="451">
        <v>68612.294461039986</v>
      </c>
      <c r="L16" s="451">
        <v>137006.22621950103</v>
      </c>
      <c r="M16" s="451">
        <v>140300.91329981299</v>
      </c>
      <c r="N16" s="451">
        <v>137004.38277014301</v>
      </c>
      <c r="O16" s="451">
        <v>136732.97603166601</v>
      </c>
      <c r="P16" s="451">
        <v>138593.28382890599</v>
      </c>
      <c r="Q16" s="451">
        <v>150491.47260178</v>
      </c>
      <c r="R16" s="451">
        <v>158157.05305414999</v>
      </c>
      <c r="S16" s="451">
        <v>169450.61401096403</v>
      </c>
      <c r="T16" s="452">
        <v>164350.75150454498</v>
      </c>
      <c r="U16" s="406" t="s">
        <v>424</v>
      </c>
      <c r="V16" s="650"/>
      <c r="W16" s="650"/>
      <c r="X16" s="650"/>
      <c r="Y16" s="664"/>
      <c r="Z16" s="664"/>
      <c r="AA16" s="664"/>
      <c r="AB16" s="664"/>
      <c r="AC16" s="664"/>
      <c r="AD16" s="664"/>
      <c r="AE16" s="664"/>
      <c r="AF16" s="664"/>
      <c r="AG16" s="664"/>
      <c r="AH16" s="664"/>
      <c r="AI16" s="664"/>
      <c r="AJ16" s="664"/>
    </row>
    <row r="17" spans="2:36" s="651" customFormat="1" ht="24.75" customHeight="1" x14ac:dyDescent="0.2">
      <c r="B17" s="405" t="s">
        <v>581</v>
      </c>
      <c r="C17" s="524">
        <v>599514.98348490719</v>
      </c>
      <c r="D17" s="524">
        <v>482718.3688209735</v>
      </c>
      <c r="E17" s="524">
        <v>441389.39447583229</v>
      </c>
      <c r="F17" s="524">
        <v>446306.03198906936</v>
      </c>
      <c r="G17" s="524">
        <v>1334173.2533845231</v>
      </c>
      <c r="H17" s="524">
        <v>2408324.1799151404</v>
      </c>
      <c r="I17" s="453">
        <v>1331785.2736370268</v>
      </c>
      <c r="J17" s="451">
        <v>1332225.2260170649</v>
      </c>
      <c r="K17" s="451">
        <v>1216247.981607869</v>
      </c>
      <c r="L17" s="451">
        <v>2354246.9304306335</v>
      </c>
      <c r="M17" s="451">
        <v>2345303.7041593264</v>
      </c>
      <c r="N17" s="451">
        <v>2380925.4801434651</v>
      </c>
      <c r="O17" s="451">
        <v>2425159.820963928</v>
      </c>
      <c r="P17" s="451">
        <v>2373941.1358289202</v>
      </c>
      <c r="Q17" s="451">
        <v>2396071.6539984858</v>
      </c>
      <c r="R17" s="451">
        <v>2405982.0363790682</v>
      </c>
      <c r="S17" s="451">
        <v>2375114.3949026633</v>
      </c>
      <c r="T17" s="452">
        <v>2408324.1799151404</v>
      </c>
      <c r="U17" s="646" t="s">
        <v>513</v>
      </c>
      <c r="V17" s="650"/>
      <c r="W17" s="650"/>
      <c r="X17" s="650"/>
      <c r="Y17" s="664"/>
      <c r="Z17" s="664"/>
      <c r="AA17" s="664"/>
      <c r="AB17" s="664"/>
      <c r="AC17" s="664"/>
      <c r="AD17" s="664"/>
      <c r="AE17" s="664"/>
      <c r="AF17" s="664"/>
      <c r="AG17" s="664"/>
      <c r="AH17" s="664"/>
      <c r="AI17" s="664"/>
      <c r="AJ17" s="664"/>
    </row>
    <row r="18" spans="2:36" s="651" customFormat="1" ht="24.75" customHeight="1" x14ac:dyDescent="0.2">
      <c r="B18" s="405" t="s">
        <v>29</v>
      </c>
      <c r="C18" s="524">
        <v>60757.235795421897</v>
      </c>
      <c r="D18" s="524">
        <v>35919.7334427026</v>
      </c>
      <c r="E18" s="524">
        <v>53125.771376728204</v>
      </c>
      <c r="F18" s="524">
        <v>37298.580766069004</v>
      </c>
      <c r="G18" s="524">
        <v>106858.99357980172</v>
      </c>
      <c r="H18" s="524">
        <v>151314.70777163698</v>
      </c>
      <c r="I18" s="453">
        <v>100381.24954586604</v>
      </c>
      <c r="J18" s="451">
        <v>97682.511023186031</v>
      </c>
      <c r="K18" s="451">
        <v>100118.44368645403</v>
      </c>
      <c r="L18" s="451">
        <v>196393.12185513804</v>
      </c>
      <c r="M18" s="451">
        <v>192373.61536422305</v>
      </c>
      <c r="N18" s="451">
        <v>154464.858165693</v>
      </c>
      <c r="O18" s="451">
        <v>155096.50577254704</v>
      </c>
      <c r="P18" s="451">
        <v>155929.54450912002</v>
      </c>
      <c r="Q18" s="451">
        <v>153393.90175453498</v>
      </c>
      <c r="R18" s="451">
        <v>151790.13000639601</v>
      </c>
      <c r="S18" s="451">
        <v>152633.41923856101</v>
      </c>
      <c r="T18" s="452">
        <v>151314.70777163698</v>
      </c>
      <c r="U18" s="406" t="s">
        <v>425</v>
      </c>
      <c r="V18" s="650"/>
      <c r="W18" s="650"/>
      <c r="X18" s="650"/>
      <c r="Y18" s="664"/>
      <c r="Z18" s="664"/>
      <c r="AA18" s="664"/>
      <c r="AB18" s="664"/>
      <c r="AC18" s="664"/>
      <c r="AD18" s="664"/>
      <c r="AE18" s="664"/>
      <c r="AF18" s="664"/>
      <c r="AG18" s="664"/>
      <c r="AH18" s="664"/>
      <c r="AI18" s="664"/>
      <c r="AJ18" s="664"/>
    </row>
    <row r="19" spans="2:36" s="625" customFormat="1" ht="5.25" customHeight="1" x14ac:dyDescent="0.2">
      <c r="B19" s="303"/>
      <c r="C19" s="524"/>
      <c r="D19" s="524"/>
      <c r="E19" s="524"/>
      <c r="F19" s="524"/>
      <c r="G19" s="524"/>
      <c r="H19" s="524"/>
      <c r="I19" s="453"/>
      <c r="J19" s="451"/>
      <c r="K19" s="451"/>
      <c r="L19" s="451"/>
      <c r="M19" s="451"/>
      <c r="N19" s="451"/>
      <c r="O19" s="451"/>
      <c r="P19" s="451"/>
      <c r="Q19" s="451"/>
      <c r="R19" s="451"/>
      <c r="S19" s="451"/>
      <c r="T19" s="452"/>
      <c r="U19" s="404"/>
      <c r="V19" s="650"/>
      <c r="W19" s="650"/>
      <c r="X19" s="650"/>
      <c r="Y19" s="664"/>
      <c r="Z19" s="664"/>
      <c r="AA19" s="664"/>
      <c r="AB19" s="664"/>
      <c r="AC19" s="664"/>
      <c r="AD19" s="664"/>
      <c r="AE19" s="664"/>
      <c r="AF19" s="664"/>
      <c r="AG19" s="664"/>
      <c r="AH19" s="664"/>
      <c r="AI19" s="664"/>
      <c r="AJ19" s="664"/>
    </row>
    <row r="20" spans="2:36" s="625" customFormat="1" ht="24.95" customHeight="1" x14ac:dyDescent="0.2">
      <c r="B20" s="303" t="s">
        <v>5</v>
      </c>
      <c r="C20" s="521">
        <v>524179.26445596275</v>
      </c>
      <c r="D20" s="521">
        <v>632396.55155844276</v>
      </c>
      <c r="E20" s="521">
        <v>809454.11469300918</v>
      </c>
      <c r="F20" s="521">
        <v>896605.59131865925</v>
      </c>
      <c r="G20" s="521">
        <v>1572746.8377687079</v>
      </c>
      <c r="H20" s="521">
        <v>3024895.3419933082</v>
      </c>
      <c r="I20" s="456">
        <v>1624146.532126633</v>
      </c>
      <c r="J20" s="454">
        <v>1652978.6968086725</v>
      </c>
      <c r="K20" s="454">
        <v>1759028.425449867</v>
      </c>
      <c r="L20" s="454">
        <v>2671756.9354841588</v>
      </c>
      <c r="M20" s="454">
        <v>2681474.3689030344</v>
      </c>
      <c r="N20" s="454">
        <v>2742499.5007647509</v>
      </c>
      <c r="O20" s="454">
        <v>2754587.4611780145</v>
      </c>
      <c r="P20" s="454">
        <v>2873332.9414506834</v>
      </c>
      <c r="Q20" s="454">
        <v>2897262.477084476</v>
      </c>
      <c r="R20" s="454">
        <v>2957999.0057229991</v>
      </c>
      <c r="S20" s="454">
        <v>3013410.1395267923</v>
      </c>
      <c r="T20" s="455">
        <v>3024895.3419933082</v>
      </c>
      <c r="U20" s="404" t="s">
        <v>88</v>
      </c>
      <c r="V20" s="650"/>
      <c r="W20" s="650"/>
      <c r="X20" s="650"/>
      <c r="Y20" s="664"/>
      <c r="Z20" s="664"/>
      <c r="AA20" s="664"/>
      <c r="AB20" s="664"/>
      <c r="AC20" s="664"/>
      <c r="AD20" s="664"/>
      <c r="AE20" s="664"/>
      <c r="AF20" s="664"/>
      <c r="AG20" s="664"/>
      <c r="AH20" s="664"/>
      <c r="AI20" s="664"/>
      <c r="AJ20" s="664"/>
    </row>
    <row r="21" spans="2:36" s="651" customFormat="1" ht="24.95" customHeight="1" x14ac:dyDescent="0.2">
      <c r="B21" s="405" t="s">
        <v>244</v>
      </c>
      <c r="C21" s="524">
        <v>2E-3</v>
      </c>
      <c r="D21" s="524">
        <v>1E-3</v>
      </c>
      <c r="E21" s="524">
        <v>0</v>
      </c>
      <c r="F21" s="524">
        <v>0</v>
      </c>
      <c r="G21" s="524">
        <v>4090.7650117800003</v>
      </c>
      <c r="H21" s="524">
        <v>4106.3233883499997</v>
      </c>
      <c r="I21" s="453">
        <v>4114.4172163700005</v>
      </c>
      <c r="J21" s="451">
        <v>4003.9421636200004</v>
      </c>
      <c r="K21" s="451">
        <v>4027.5951995200003</v>
      </c>
      <c r="L21" s="451">
        <v>4051.2060804600005</v>
      </c>
      <c r="M21" s="451">
        <v>4074.8599764300002</v>
      </c>
      <c r="N21" s="451">
        <v>4098.4716899500008</v>
      </c>
      <c r="O21" s="451">
        <v>4122.1264465300001</v>
      </c>
      <c r="P21" s="451">
        <v>4011.7816406800002</v>
      </c>
      <c r="Q21" s="451">
        <v>4035.3946109200006</v>
      </c>
      <c r="R21" s="451">
        <v>4059.0506665400003</v>
      </c>
      <c r="S21" s="451">
        <v>4082.6644707200003</v>
      </c>
      <c r="T21" s="452">
        <v>4106.3233883499997</v>
      </c>
      <c r="U21" s="406" t="s">
        <v>234</v>
      </c>
      <c r="V21" s="650"/>
      <c r="W21" s="650"/>
      <c r="X21" s="650"/>
      <c r="Y21" s="664"/>
      <c r="Z21" s="664"/>
      <c r="AA21" s="664"/>
      <c r="AB21" s="664"/>
      <c r="AC21" s="664"/>
      <c r="AD21" s="664"/>
      <c r="AE21" s="664"/>
      <c r="AF21" s="664"/>
      <c r="AG21" s="664"/>
      <c r="AH21" s="664"/>
      <c r="AI21" s="664"/>
      <c r="AJ21" s="664"/>
    </row>
    <row r="22" spans="2:36" s="651" customFormat="1" ht="24.95" customHeight="1" x14ac:dyDescent="0.2">
      <c r="B22" s="549" t="s">
        <v>241</v>
      </c>
      <c r="C22" s="524">
        <v>0</v>
      </c>
      <c r="D22" s="524">
        <v>0</v>
      </c>
      <c r="E22" s="524">
        <v>0</v>
      </c>
      <c r="F22" s="524">
        <v>0</v>
      </c>
      <c r="G22" s="524">
        <v>4090.7650117800003</v>
      </c>
      <c r="H22" s="524">
        <v>4106.3213883499993</v>
      </c>
      <c r="I22" s="453">
        <v>4114.4172163700005</v>
      </c>
      <c r="J22" s="451">
        <v>4003.9421636200004</v>
      </c>
      <c r="K22" s="451">
        <v>4027.5951995200003</v>
      </c>
      <c r="L22" s="451">
        <v>4051.2060804600005</v>
      </c>
      <c r="M22" s="451">
        <v>4074.8599764300002</v>
      </c>
      <c r="N22" s="451">
        <v>4098.4716899500008</v>
      </c>
      <c r="O22" s="451">
        <v>4122.1264465300001</v>
      </c>
      <c r="P22" s="451">
        <v>4011.7816406800002</v>
      </c>
      <c r="Q22" s="451">
        <v>4035.3946109200006</v>
      </c>
      <c r="R22" s="451">
        <v>4059.0506665400003</v>
      </c>
      <c r="S22" s="451">
        <v>4082.6644707200003</v>
      </c>
      <c r="T22" s="452">
        <v>4106.3213883499993</v>
      </c>
      <c r="U22" s="552" t="s">
        <v>491</v>
      </c>
      <c r="V22" s="650"/>
      <c r="W22" s="650"/>
      <c r="X22" s="650"/>
      <c r="Y22" s="664"/>
      <c r="Z22" s="664"/>
      <c r="AA22" s="664"/>
      <c r="AB22" s="664"/>
      <c r="AC22" s="664"/>
      <c r="AD22" s="664"/>
      <c r="AE22" s="664"/>
      <c r="AF22" s="664"/>
      <c r="AG22" s="664"/>
      <c r="AH22" s="664"/>
      <c r="AI22" s="664"/>
      <c r="AJ22" s="664"/>
    </row>
    <row r="23" spans="2:36" s="651" customFormat="1" ht="24.95" customHeight="1" x14ac:dyDescent="0.2">
      <c r="B23" s="549" t="s">
        <v>222</v>
      </c>
      <c r="C23" s="524">
        <v>2E-3</v>
      </c>
      <c r="D23" s="524">
        <v>1E-3</v>
      </c>
      <c r="E23" s="524">
        <v>0</v>
      </c>
      <c r="F23" s="524">
        <v>0</v>
      </c>
      <c r="G23" s="524">
        <v>0</v>
      </c>
      <c r="H23" s="524">
        <v>2E-3</v>
      </c>
      <c r="I23" s="453">
        <v>0</v>
      </c>
      <c r="J23" s="451">
        <v>0</v>
      </c>
      <c r="K23" s="451">
        <v>0</v>
      </c>
      <c r="L23" s="451">
        <v>0</v>
      </c>
      <c r="M23" s="451">
        <v>0</v>
      </c>
      <c r="N23" s="451">
        <v>0</v>
      </c>
      <c r="O23" s="451">
        <v>0</v>
      </c>
      <c r="P23" s="451">
        <v>0</v>
      </c>
      <c r="Q23" s="451">
        <v>0</v>
      </c>
      <c r="R23" s="451">
        <v>0</v>
      </c>
      <c r="S23" s="451">
        <v>0</v>
      </c>
      <c r="T23" s="452">
        <v>2E-3</v>
      </c>
      <c r="U23" s="552" t="s">
        <v>492</v>
      </c>
      <c r="V23" s="650"/>
      <c r="W23" s="650"/>
      <c r="X23" s="650"/>
      <c r="Y23" s="664"/>
      <c r="Z23" s="664"/>
      <c r="AA23" s="664"/>
      <c r="AB23" s="664"/>
      <c r="AC23" s="664"/>
      <c r="AD23" s="664"/>
      <c r="AE23" s="664"/>
      <c r="AF23" s="664"/>
      <c r="AG23" s="664"/>
      <c r="AH23" s="664"/>
      <c r="AI23" s="664"/>
      <c r="AJ23" s="664"/>
    </row>
    <row r="24" spans="2:36" s="651" customFormat="1" ht="24.95" customHeight="1" x14ac:dyDescent="0.2">
      <c r="B24" s="405" t="s">
        <v>223</v>
      </c>
      <c r="C24" s="524">
        <v>270718.33194438828</v>
      </c>
      <c r="D24" s="524">
        <v>272009.85113281757</v>
      </c>
      <c r="E24" s="524">
        <v>353167.05961988942</v>
      </c>
      <c r="F24" s="524">
        <v>458229.4347533774</v>
      </c>
      <c r="G24" s="524">
        <v>673069.35548693279</v>
      </c>
      <c r="H24" s="524">
        <v>1416889.2377549405</v>
      </c>
      <c r="I24" s="453">
        <v>724053.17999033036</v>
      </c>
      <c r="J24" s="451">
        <v>764635.88263846654</v>
      </c>
      <c r="K24" s="451">
        <v>808880.17847118585</v>
      </c>
      <c r="L24" s="451">
        <v>1148184.2290004019</v>
      </c>
      <c r="M24" s="451">
        <v>1168268.1693466492</v>
      </c>
      <c r="N24" s="451">
        <v>1190730.0798703823</v>
      </c>
      <c r="O24" s="451">
        <v>1232838.6377900389</v>
      </c>
      <c r="P24" s="451">
        <v>1300893.6312605152</v>
      </c>
      <c r="Q24" s="451">
        <v>1317247.5313496806</v>
      </c>
      <c r="R24" s="451">
        <v>1326681.6335296605</v>
      </c>
      <c r="S24" s="451">
        <v>1384022.5086192566</v>
      </c>
      <c r="T24" s="452">
        <v>1416889.2377549405</v>
      </c>
      <c r="U24" s="406" t="s">
        <v>235</v>
      </c>
      <c r="V24" s="650"/>
      <c r="W24" s="650"/>
      <c r="X24" s="650"/>
      <c r="Y24" s="664"/>
      <c r="Z24" s="664"/>
      <c r="AA24" s="664"/>
      <c r="AB24" s="664"/>
      <c r="AC24" s="664"/>
      <c r="AD24" s="664"/>
      <c r="AE24" s="664"/>
      <c r="AF24" s="664"/>
      <c r="AG24" s="664"/>
      <c r="AH24" s="664"/>
      <c r="AI24" s="664"/>
      <c r="AJ24" s="664"/>
    </row>
    <row r="25" spans="2:36" s="651" customFormat="1" ht="24.95" customHeight="1" x14ac:dyDescent="0.2">
      <c r="B25" s="405" t="s">
        <v>224</v>
      </c>
      <c r="C25" s="524">
        <v>2449.5907567899999</v>
      </c>
      <c r="D25" s="524">
        <v>4237.2663135928997</v>
      </c>
      <c r="E25" s="524">
        <v>4672.0983627100004</v>
      </c>
      <c r="F25" s="524">
        <v>5494.9502817510001</v>
      </c>
      <c r="G25" s="524">
        <v>6927.4076178900004</v>
      </c>
      <c r="H25" s="524">
        <v>36245.195137530005</v>
      </c>
      <c r="I25" s="453">
        <v>6921.4450986299998</v>
      </c>
      <c r="J25" s="451">
        <v>7589.4802196699993</v>
      </c>
      <c r="K25" s="451">
        <v>25252.935260610004</v>
      </c>
      <c r="L25" s="451">
        <v>7754.7055598299994</v>
      </c>
      <c r="M25" s="451">
        <v>8023.4868850599996</v>
      </c>
      <c r="N25" s="451">
        <v>25818.736245629996</v>
      </c>
      <c r="O25" s="451">
        <v>26074.5163436</v>
      </c>
      <c r="P25" s="451">
        <v>26350.291620160002</v>
      </c>
      <c r="Q25" s="451">
        <v>34931.682034140009</v>
      </c>
      <c r="R25" s="451">
        <v>34855.063414910001</v>
      </c>
      <c r="S25" s="451">
        <v>35276.787182760003</v>
      </c>
      <c r="T25" s="452">
        <v>36245.195137530005</v>
      </c>
      <c r="U25" s="406" t="s">
        <v>236</v>
      </c>
      <c r="V25" s="650"/>
      <c r="W25" s="650"/>
      <c r="X25" s="650"/>
      <c r="Y25" s="664"/>
      <c r="Z25" s="664"/>
      <c r="AA25" s="664"/>
      <c r="AB25" s="664"/>
      <c r="AC25" s="664"/>
      <c r="AD25" s="664"/>
      <c r="AE25" s="664"/>
      <c r="AF25" s="664"/>
      <c r="AG25" s="664"/>
      <c r="AH25" s="664"/>
      <c r="AI25" s="664"/>
      <c r="AJ25" s="664"/>
    </row>
    <row r="26" spans="2:36" s="651" customFormat="1" ht="24.95" customHeight="1" x14ac:dyDescent="0.2">
      <c r="B26" s="303" t="s">
        <v>231</v>
      </c>
      <c r="C26" s="521">
        <v>196759.79700435401</v>
      </c>
      <c r="D26" s="521">
        <v>307669.38159648527</v>
      </c>
      <c r="E26" s="521">
        <v>406789.11726856191</v>
      </c>
      <c r="F26" s="521">
        <v>361306.65995645395</v>
      </c>
      <c r="G26" s="521">
        <v>818410.45567469415</v>
      </c>
      <c r="H26" s="521">
        <v>1544514.4812592261</v>
      </c>
      <c r="I26" s="456">
        <v>835602.06855322106</v>
      </c>
      <c r="J26" s="454">
        <v>822890.05101346306</v>
      </c>
      <c r="K26" s="454">
        <v>874331.64231810207</v>
      </c>
      <c r="L26" s="454">
        <v>1408232.5191314949</v>
      </c>
      <c r="M26" s="454">
        <v>1409501.350640473</v>
      </c>
      <c r="N26" s="454">
        <v>1479272.7928376021</v>
      </c>
      <c r="O26" s="454">
        <v>1485795.0895631611</v>
      </c>
      <c r="P26" s="454">
        <v>1494716.9592889389</v>
      </c>
      <c r="Q26" s="454">
        <v>1514639.1888440929</v>
      </c>
      <c r="R26" s="454">
        <v>1599221.0567663368</v>
      </c>
      <c r="S26" s="454">
        <v>1570708.0298171178</v>
      </c>
      <c r="T26" s="455">
        <v>1544514.4812592261</v>
      </c>
      <c r="U26" s="404" t="s">
        <v>237</v>
      </c>
      <c r="V26" s="650"/>
      <c r="W26" s="650"/>
      <c r="X26" s="650"/>
      <c r="Y26" s="664"/>
      <c r="Z26" s="664"/>
      <c r="AA26" s="664"/>
      <c r="AB26" s="664"/>
      <c r="AC26" s="664"/>
      <c r="AD26" s="664"/>
      <c r="AE26" s="664"/>
      <c r="AF26" s="664"/>
      <c r="AG26" s="664"/>
      <c r="AH26" s="664"/>
      <c r="AI26" s="664"/>
      <c r="AJ26" s="664"/>
    </row>
    <row r="27" spans="2:36" s="651" customFormat="1" ht="24.95" customHeight="1" x14ac:dyDescent="0.2">
      <c r="B27" s="634" t="s">
        <v>161</v>
      </c>
      <c r="C27" s="524">
        <v>12997.181896769998</v>
      </c>
      <c r="D27" s="524">
        <v>17309.884194770006</v>
      </c>
      <c r="E27" s="524">
        <v>24184.370982639997</v>
      </c>
      <c r="F27" s="524">
        <v>28336.586646640004</v>
      </c>
      <c r="G27" s="524">
        <v>43059.857506640001</v>
      </c>
      <c r="H27" s="524">
        <v>68974.531339639987</v>
      </c>
      <c r="I27" s="453">
        <v>49332.664427639997</v>
      </c>
      <c r="J27" s="451">
        <v>62441.322814640007</v>
      </c>
      <c r="K27" s="451">
        <v>57484.004108640009</v>
      </c>
      <c r="L27" s="451">
        <v>49541.597648639996</v>
      </c>
      <c r="M27" s="451">
        <v>60467.078378640006</v>
      </c>
      <c r="N27" s="451">
        <v>81856.422026639993</v>
      </c>
      <c r="O27" s="451">
        <v>93173.387854640008</v>
      </c>
      <c r="P27" s="451">
        <v>91738.672303640007</v>
      </c>
      <c r="Q27" s="451">
        <v>93728.500637639983</v>
      </c>
      <c r="R27" s="451">
        <v>96189.401188639997</v>
      </c>
      <c r="S27" s="451">
        <v>85569.117127639998</v>
      </c>
      <c r="T27" s="452">
        <v>68974.531339639987</v>
      </c>
      <c r="U27" s="406" t="s">
        <v>325</v>
      </c>
      <c r="V27" s="650"/>
      <c r="W27" s="650"/>
      <c r="X27" s="650"/>
      <c r="Y27" s="664"/>
      <c r="Z27" s="664"/>
      <c r="AA27" s="664"/>
      <c r="AB27" s="664"/>
      <c r="AC27" s="664"/>
      <c r="AD27" s="664"/>
      <c r="AE27" s="664"/>
      <c r="AF27" s="664"/>
      <c r="AG27" s="664"/>
      <c r="AH27" s="664"/>
      <c r="AI27" s="664"/>
      <c r="AJ27" s="664"/>
    </row>
    <row r="28" spans="2:36" s="651" customFormat="1" ht="24.95" customHeight="1" x14ac:dyDescent="0.2">
      <c r="B28" s="634" t="s">
        <v>39</v>
      </c>
      <c r="C28" s="524">
        <v>183762.61510758402</v>
      </c>
      <c r="D28" s="524">
        <v>290359.49740171526</v>
      </c>
      <c r="E28" s="524">
        <v>382604.74628592189</v>
      </c>
      <c r="F28" s="524">
        <v>332970.07330981398</v>
      </c>
      <c r="G28" s="524">
        <v>775350.59816805413</v>
      </c>
      <c r="H28" s="524">
        <v>1475539.9499195861</v>
      </c>
      <c r="I28" s="453">
        <v>786269.40412558103</v>
      </c>
      <c r="J28" s="451">
        <v>760448.72819882305</v>
      </c>
      <c r="K28" s="451">
        <v>816847.63820946205</v>
      </c>
      <c r="L28" s="451">
        <v>1358690.921482855</v>
      </c>
      <c r="M28" s="451">
        <v>1349034.2722618328</v>
      </c>
      <c r="N28" s="451">
        <v>1397416.370810962</v>
      </c>
      <c r="O28" s="451">
        <v>1392621.7017085212</v>
      </c>
      <c r="P28" s="451">
        <v>1402978.2869852989</v>
      </c>
      <c r="Q28" s="451">
        <v>1420910.6882064529</v>
      </c>
      <c r="R28" s="451">
        <v>1503031.6555776969</v>
      </c>
      <c r="S28" s="451">
        <v>1485138.9126894779</v>
      </c>
      <c r="T28" s="452">
        <v>1475539.9499195861</v>
      </c>
      <c r="U28" s="406" t="s">
        <v>238</v>
      </c>
      <c r="V28" s="650"/>
      <c r="W28" s="650"/>
      <c r="X28" s="650"/>
      <c r="Y28" s="664"/>
      <c r="Z28" s="664"/>
      <c r="AA28" s="664"/>
      <c r="AB28" s="664"/>
      <c r="AC28" s="664"/>
      <c r="AD28" s="664"/>
      <c r="AE28" s="664"/>
      <c r="AF28" s="664"/>
      <c r="AG28" s="664"/>
      <c r="AH28" s="664"/>
      <c r="AI28" s="664"/>
      <c r="AJ28" s="664"/>
    </row>
    <row r="29" spans="2:36" s="651" customFormat="1" ht="24.95" customHeight="1" x14ac:dyDescent="0.2">
      <c r="B29" s="549" t="s">
        <v>216</v>
      </c>
      <c r="C29" s="524">
        <v>99263.370985060013</v>
      </c>
      <c r="D29" s="524">
        <v>216450.97796894005</v>
      </c>
      <c r="E29" s="524">
        <v>271938.9750780419</v>
      </c>
      <c r="F29" s="524">
        <v>174077.80089476996</v>
      </c>
      <c r="G29" s="524">
        <v>311830.81450803007</v>
      </c>
      <c r="H29" s="524">
        <v>489724.69105209992</v>
      </c>
      <c r="I29" s="453">
        <v>302690.28628323</v>
      </c>
      <c r="J29" s="451">
        <v>255284.58939139004</v>
      </c>
      <c r="K29" s="451">
        <v>255212.11445964003</v>
      </c>
      <c r="L29" s="451">
        <v>281099.76129527</v>
      </c>
      <c r="M29" s="451">
        <v>288822.56713570992</v>
      </c>
      <c r="N29" s="451">
        <v>290039.21395994001</v>
      </c>
      <c r="O29" s="451">
        <v>295868.64262792002</v>
      </c>
      <c r="P29" s="451">
        <v>323463.13554197998</v>
      </c>
      <c r="Q29" s="451">
        <v>386740.46820572997</v>
      </c>
      <c r="R29" s="451">
        <v>475106.51375754003</v>
      </c>
      <c r="S29" s="451">
        <v>476271.25930849998</v>
      </c>
      <c r="T29" s="452">
        <v>489724.69105209992</v>
      </c>
      <c r="U29" s="552" t="s">
        <v>37</v>
      </c>
      <c r="V29" s="650"/>
      <c r="W29" s="650"/>
      <c r="X29" s="650"/>
      <c r="Y29" s="664"/>
      <c r="Z29" s="664"/>
      <c r="AA29" s="664"/>
      <c r="AB29" s="664"/>
      <c r="AC29" s="664"/>
      <c r="AD29" s="664"/>
      <c r="AE29" s="664"/>
      <c r="AF29" s="664"/>
      <c r="AG29" s="664"/>
      <c r="AH29" s="664"/>
      <c r="AI29" s="664"/>
      <c r="AJ29" s="664"/>
    </row>
    <row r="30" spans="2:36" s="651" customFormat="1" ht="24.95" customHeight="1" x14ac:dyDescent="0.2">
      <c r="B30" s="549" t="s">
        <v>208</v>
      </c>
      <c r="C30" s="524">
        <v>84499.244122524004</v>
      </c>
      <c r="D30" s="524">
        <v>73908.519432775196</v>
      </c>
      <c r="E30" s="524">
        <v>110665.77120788001</v>
      </c>
      <c r="F30" s="524">
        <v>158892.27241504402</v>
      </c>
      <c r="G30" s="524">
        <v>463519.783660024</v>
      </c>
      <c r="H30" s="524">
        <v>985815.25886748603</v>
      </c>
      <c r="I30" s="453">
        <v>483579.11784235103</v>
      </c>
      <c r="J30" s="451">
        <v>505164.13880743302</v>
      </c>
      <c r="K30" s="451">
        <v>561635.52374982205</v>
      </c>
      <c r="L30" s="451">
        <v>1077591.160187585</v>
      </c>
      <c r="M30" s="451">
        <v>1060211.705126123</v>
      </c>
      <c r="N30" s="451">
        <v>1107377.156851022</v>
      </c>
      <c r="O30" s="451">
        <v>1096753.0590806012</v>
      </c>
      <c r="P30" s="451">
        <v>1079515.1514433189</v>
      </c>
      <c r="Q30" s="451">
        <v>1034170.220000723</v>
      </c>
      <c r="R30" s="451">
        <v>1027925.1418201569</v>
      </c>
      <c r="S30" s="451">
        <v>1008867.6533809779</v>
      </c>
      <c r="T30" s="452">
        <v>985815.25886748603</v>
      </c>
      <c r="U30" s="552" t="s">
        <v>166</v>
      </c>
      <c r="V30" s="650"/>
      <c r="W30" s="650"/>
      <c r="X30" s="650"/>
      <c r="Y30" s="664"/>
      <c r="Z30" s="664"/>
      <c r="AA30" s="664"/>
      <c r="AB30" s="664"/>
      <c r="AC30" s="664"/>
      <c r="AD30" s="664"/>
      <c r="AE30" s="664"/>
      <c r="AF30" s="664"/>
      <c r="AG30" s="664"/>
      <c r="AH30" s="664"/>
      <c r="AI30" s="664"/>
      <c r="AJ30" s="664"/>
    </row>
    <row r="31" spans="2:36" s="651" customFormat="1" ht="24.95" customHeight="1" x14ac:dyDescent="0.2">
      <c r="B31" s="303" t="s">
        <v>30</v>
      </c>
      <c r="C31" s="521">
        <v>54251.542750430453</v>
      </c>
      <c r="D31" s="521">
        <v>48480.051515547006</v>
      </c>
      <c r="E31" s="521">
        <v>44825.839441847922</v>
      </c>
      <c r="F31" s="521">
        <v>71574.546327076881</v>
      </c>
      <c r="G31" s="521">
        <v>70248.853977411025</v>
      </c>
      <c r="H31" s="521">
        <v>23140.104453261614</v>
      </c>
      <c r="I31" s="456">
        <v>53455.421268081605</v>
      </c>
      <c r="J31" s="454">
        <v>53859.340773452997</v>
      </c>
      <c r="K31" s="454">
        <v>46536.074200449286</v>
      </c>
      <c r="L31" s="454">
        <v>103534.27571197241</v>
      </c>
      <c r="M31" s="454">
        <v>91606.502054422133</v>
      </c>
      <c r="N31" s="454">
        <v>42579.420121186617</v>
      </c>
      <c r="O31" s="454">
        <v>5757.0910346843002</v>
      </c>
      <c r="P31" s="454">
        <v>47360.277640389446</v>
      </c>
      <c r="Q31" s="454">
        <v>26408.680245642663</v>
      </c>
      <c r="R31" s="454">
        <v>-6817.7986544483902</v>
      </c>
      <c r="S31" s="454">
        <v>19320.149436938049</v>
      </c>
      <c r="T31" s="455">
        <v>23140.104453261614</v>
      </c>
      <c r="U31" s="404" t="s">
        <v>43</v>
      </c>
      <c r="V31" s="650"/>
      <c r="W31" s="650"/>
      <c r="X31" s="650"/>
      <c r="Y31" s="664"/>
      <c r="Z31" s="664"/>
      <c r="AA31" s="664"/>
      <c r="AB31" s="664"/>
      <c r="AC31" s="664"/>
      <c r="AD31" s="664"/>
      <c r="AE31" s="664"/>
      <c r="AF31" s="664"/>
      <c r="AG31" s="664"/>
      <c r="AH31" s="664"/>
      <c r="AI31" s="664"/>
      <c r="AJ31" s="664"/>
    </row>
    <row r="32" spans="2:36" s="625" customFormat="1" ht="9" customHeight="1" x14ac:dyDescent="0.2">
      <c r="B32" s="635"/>
      <c r="C32" s="524"/>
      <c r="D32" s="524"/>
      <c r="E32" s="524"/>
      <c r="F32" s="524"/>
      <c r="G32" s="524"/>
      <c r="H32" s="524"/>
      <c r="I32" s="453"/>
      <c r="J32" s="451"/>
      <c r="K32" s="451"/>
      <c r="L32" s="451"/>
      <c r="M32" s="451"/>
      <c r="N32" s="451"/>
      <c r="O32" s="451"/>
      <c r="P32" s="451"/>
      <c r="Q32" s="451"/>
      <c r="R32" s="451"/>
      <c r="S32" s="451"/>
      <c r="T32" s="452"/>
      <c r="U32" s="637"/>
      <c r="V32" s="650"/>
      <c r="W32" s="650"/>
      <c r="X32" s="650"/>
      <c r="Y32" s="664"/>
      <c r="Z32" s="664"/>
      <c r="AA32" s="664"/>
      <c r="AB32" s="664"/>
      <c r="AC32" s="664"/>
      <c r="AD32" s="664"/>
      <c r="AE32" s="664"/>
      <c r="AF32" s="664"/>
      <c r="AG32" s="664"/>
      <c r="AH32" s="664"/>
      <c r="AI32" s="664"/>
      <c r="AJ32" s="664"/>
    </row>
    <row r="33" spans="2:36" s="625" customFormat="1" ht="15.95" customHeight="1" x14ac:dyDescent="0.2">
      <c r="B33" s="547"/>
      <c r="C33" s="527"/>
      <c r="D33" s="527"/>
      <c r="E33" s="527"/>
      <c r="F33" s="527"/>
      <c r="G33" s="527"/>
      <c r="H33" s="527"/>
      <c r="I33" s="925"/>
      <c r="J33" s="923"/>
      <c r="K33" s="923"/>
      <c r="L33" s="923"/>
      <c r="M33" s="923"/>
      <c r="N33" s="923"/>
      <c r="O33" s="923"/>
      <c r="P33" s="923"/>
      <c r="Q33" s="923"/>
      <c r="R33" s="923"/>
      <c r="S33" s="923"/>
      <c r="T33" s="924"/>
      <c r="U33" s="550"/>
      <c r="V33" s="650"/>
      <c r="W33" s="650"/>
      <c r="X33" s="650"/>
      <c r="Y33" s="664"/>
      <c r="Z33" s="664"/>
      <c r="AA33" s="664"/>
      <c r="AB33" s="664"/>
      <c r="AC33" s="664"/>
      <c r="AD33" s="664"/>
      <c r="AE33" s="664"/>
      <c r="AF33" s="664"/>
      <c r="AG33" s="664"/>
      <c r="AH33" s="664"/>
      <c r="AI33" s="664"/>
      <c r="AJ33" s="664"/>
    </row>
    <row r="34" spans="2:36" s="625" customFormat="1" ht="24.75" customHeight="1" x14ac:dyDescent="0.2">
      <c r="B34" s="303" t="s">
        <v>206</v>
      </c>
      <c r="C34" s="521">
        <v>1211217.5729293718</v>
      </c>
      <c r="D34" s="521">
        <v>1185496.4447343787</v>
      </c>
      <c r="E34" s="521">
        <v>1334097.8114297497</v>
      </c>
      <c r="F34" s="521">
        <v>1405583.9370520276</v>
      </c>
      <c r="G34" s="521">
        <v>3079246.4097113325</v>
      </c>
      <c r="H34" s="521">
        <v>5748884.9811846307</v>
      </c>
      <c r="I34" s="456">
        <v>3128372.5665009157</v>
      </c>
      <c r="J34" s="454">
        <v>3150948.0581847033</v>
      </c>
      <c r="K34" s="454">
        <v>3144007.1452052305</v>
      </c>
      <c r="L34" s="454">
        <v>5359403.213989431</v>
      </c>
      <c r="M34" s="454">
        <v>5359452.6017263969</v>
      </c>
      <c r="N34" s="454">
        <v>5414894.221844052</v>
      </c>
      <c r="O34" s="454">
        <v>5471576.7639461551</v>
      </c>
      <c r="P34" s="454">
        <v>5541796.9056176292</v>
      </c>
      <c r="Q34" s="454">
        <v>5597219.5054392768</v>
      </c>
      <c r="R34" s="454">
        <v>5673928.2251626141</v>
      </c>
      <c r="S34" s="454">
        <v>5710608.5676789805</v>
      </c>
      <c r="T34" s="455">
        <v>5748884.9811846307</v>
      </c>
      <c r="U34" s="404" t="s">
        <v>89</v>
      </c>
      <c r="V34" s="650"/>
      <c r="W34" s="650"/>
      <c r="X34" s="650"/>
      <c r="Y34" s="664"/>
      <c r="Z34" s="664"/>
      <c r="AA34" s="664"/>
      <c r="AB34" s="664"/>
      <c r="AC34" s="664"/>
      <c r="AD34" s="664"/>
      <c r="AE34" s="664"/>
      <c r="AF34" s="664"/>
      <c r="AG34" s="664"/>
      <c r="AH34" s="664"/>
      <c r="AI34" s="664"/>
      <c r="AJ34" s="664"/>
    </row>
    <row r="35" spans="2:36" s="625" customFormat="1" ht="15.95" customHeight="1" x14ac:dyDescent="0.2">
      <c r="B35" s="548"/>
      <c r="C35" s="528"/>
      <c r="D35" s="528"/>
      <c r="E35" s="528"/>
      <c r="F35" s="528"/>
      <c r="G35" s="528"/>
      <c r="H35" s="528"/>
      <c r="I35" s="529"/>
      <c r="J35" s="530"/>
      <c r="K35" s="530"/>
      <c r="L35" s="530"/>
      <c r="M35" s="530"/>
      <c r="N35" s="530"/>
      <c r="O35" s="530"/>
      <c r="P35" s="530"/>
      <c r="Q35" s="530"/>
      <c r="R35" s="530"/>
      <c r="S35" s="530"/>
      <c r="T35" s="531"/>
      <c r="U35" s="551"/>
      <c r="V35" s="650"/>
      <c r="W35" s="650"/>
      <c r="X35" s="650"/>
      <c r="Y35" s="664"/>
      <c r="Z35" s="664"/>
      <c r="AA35" s="664"/>
      <c r="AB35" s="664"/>
      <c r="AC35" s="664"/>
      <c r="AD35" s="664"/>
      <c r="AE35" s="664"/>
      <c r="AF35" s="664"/>
      <c r="AG35" s="664"/>
      <c r="AH35" s="664"/>
      <c r="AI35" s="664"/>
      <c r="AJ35" s="664"/>
    </row>
    <row r="36" spans="2:36" s="625" customFormat="1" ht="7.5" customHeight="1" x14ac:dyDescent="0.2">
      <c r="B36" s="303"/>
      <c r="C36" s="524"/>
      <c r="D36" s="524"/>
      <c r="E36" s="524"/>
      <c r="F36" s="524"/>
      <c r="G36" s="524"/>
      <c r="H36" s="524"/>
      <c r="I36" s="453"/>
      <c r="J36" s="451"/>
      <c r="K36" s="451"/>
      <c r="L36" s="451"/>
      <c r="M36" s="451"/>
      <c r="N36" s="451"/>
      <c r="O36" s="451"/>
      <c r="P36" s="451"/>
      <c r="Q36" s="451"/>
      <c r="R36" s="451"/>
      <c r="S36" s="451"/>
      <c r="T36" s="452"/>
      <c r="U36" s="404"/>
      <c r="V36" s="650"/>
      <c r="W36" s="650"/>
      <c r="X36" s="650"/>
      <c r="Y36" s="664"/>
      <c r="Z36" s="664"/>
      <c r="AA36" s="664"/>
      <c r="AB36" s="664"/>
      <c r="AC36" s="664"/>
      <c r="AD36" s="664"/>
      <c r="AE36" s="664"/>
      <c r="AF36" s="664"/>
      <c r="AG36" s="664"/>
      <c r="AH36" s="664"/>
      <c r="AI36" s="664"/>
      <c r="AJ36" s="664"/>
    </row>
    <row r="37" spans="2:36" s="625" customFormat="1" ht="24.95" customHeight="1" x14ac:dyDescent="0.2">
      <c r="B37" s="304" t="s">
        <v>207</v>
      </c>
      <c r="C37" s="521"/>
      <c r="D37" s="521"/>
      <c r="E37" s="521"/>
      <c r="F37" s="521"/>
      <c r="G37" s="521"/>
      <c r="H37" s="521"/>
      <c r="I37" s="456"/>
      <c r="J37" s="454"/>
      <c r="K37" s="454"/>
      <c r="L37" s="454"/>
      <c r="M37" s="454"/>
      <c r="N37" s="454"/>
      <c r="O37" s="454"/>
      <c r="P37" s="454"/>
      <c r="Q37" s="454"/>
      <c r="R37" s="454"/>
      <c r="S37" s="454"/>
      <c r="T37" s="455"/>
      <c r="U37" s="238" t="s">
        <v>90</v>
      </c>
      <c r="V37" s="650"/>
      <c r="W37" s="650"/>
      <c r="X37" s="650"/>
      <c r="Y37" s="664"/>
      <c r="Z37" s="664"/>
      <c r="AA37" s="664"/>
      <c r="AB37" s="664"/>
      <c r="AC37" s="664"/>
      <c r="AD37" s="664"/>
      <c r="AE37" s="664"/>
      <c r="AF37" s="664"/>
      <c r="AG37" s="664"/>
      <c r="AH37" s="664"/>
      <c r="AI37" s="664"/>
      <c r="AJ37" s="664"/>
    </row>
    <row r="38" spans="2:36" s="625" customFormat="1" ht="7.5" customHeight="1" x14ac:dyDescent="0.2">
      <c r="B38" s="635"/>
      <c r="C38" s="524"/>
      <c r="D38" s="524"/>
      <c r="E38" s="524"/>
      <c r="F38" s="524"/>
      <c r="G38" s="524"/>
      <c r="H38" s="524"/>
      <c r="I38" s="453"/>
      <c r="J38" s="451"/>
      <c r="K38" s="451"/>
      <c r="L38" s="451"/>
      <c r="M38" s="451"/>
      <c r="N38" s="451"/>
      <c r="O38" s="451"/>
      <c r="P38" s="451"/>
      <c r="Q38" s="451"/>
      <c r="R38" s="451"/>
      <c r="S38" s="451"/>
      <c r="T38" s="452"/>
      <c r="U38" s="637"/>
      <c r="V38" s="650"/>
      <c r="W38" s="650"/>
      <c r="X38" s="650"/>
      <c r="Y38" s="664"/>
      <c r="Z38" s="664"/>
      <c r="AA38" s="664"/>
      <c r="AB38" s="664"/>
      <c r="AC38" s="664"/>
      <c r="AD38" s="664"/>
      <c r="AE38" s="664"/>
      <c r="AF38" s="664"/>
      <c r="AG38" s="664"/>
      <c r="AH38" s="664"/>
      <c r="AI38" s="664"/>
      <c r="AJ38" s="664"/>
    </row>
    <row r="39" spans="2:36" s="625" customFormat="1" ht="24.95" customHeight="1" x14ac:dyDescent="0.2">
      <c r="B39" s="303" t="s">
        <v>195</v>
      </c>
      <c r="C39" s="521">
        <v>105806.66104735005</v>
      </c>
      <c r="D39" s="521">
        <v>163206.51543908415</v>
      </c>
      <c r="E39" s="521">
        <v>272256.69071775465</v>
      </c>
      <c r="F39" s="521">
        <v>255468.46776283326</v>
      </c>
      <c r="G39" s="521">
        <v>431488.96066902665</v>
      </c>
      <c r="H39" s="521">
        <v>833951.52187946637</v>
      </c>
      <c r="I39" s="456">
        <v>471010.49261134682</v>
      </c>
      <c r="J39" s="454">
        <v>483525.78505134658</v>
      </c>
      <c r="K39" s="454">
        <v>513417.08484861651</v>
      </c>
      <c r="L39" s="454">
        <v>539508.72070859675</v>
      </c>
      <c r="M39" s="454">
        <v>562818.97820709634</v>
      </c>
      <c r="N39" s="454">
        <v>578662.52358857635</v>
      </c>
      <c r="O39" s="454">
        <v>598627.8583809064</v>
      </c>
      <c r="P39" s="454">
        <v>652368.1779819061</v>
      </c>
      <c r="Q39" s="454">
        <v>779555.06590837613</v>
      </c>
      <c r="R39" s="454">
        <v>784647.5613412559</v>
      </c>
      <c r="S39" s="454">
        <v>833440.70034101629</v>
      </c>
      <c r="T39" s="455">
        <v>833951.52187946637</v>
      </c>
      <c r="U39" s="404" t="s">
        <v>162</v>
      </c>
      <c r="V39" s="650"/>
      <c r="W39" s="650"/>
      <c r="X39" s="650"/>
      <c r="Y39" s="664"/>
      <c r="Z39" s="664"/>
      <c r="AA39" s="664"/>
      <c r="AB39" s="664"/>
      <c r="AC39" s="664"/>
      <c r="AD39" s="664"/>
      <c r="AE39" s="664"/>
      <c r="AF39" s="664"/>
      <c r="AG39" s="664"/>
      <c r="AH39" s="664"/>
      <c r="AI39" s="664"/>
      <c r="AJ39" s="664"/>
    </row>
    <row r="40" spans="2:36" s="625" customFormat="1" ht="24.95" customHeight="1" x14ac:dyDescent="0.2">
      <c r="B40" s="405" t="s">
        <v>226</v>
      </c>
      <c r="C40" s="524">
        <v>1.7933560000000005E-2</v>
      </c>
      <c r="D40" s="524">
        <v>1.7933560000000005E-2</v>
      </c>
      <c r="E40" s="524">
        <v>1.7933560000000005E-2</v>
      </c>
      <c r="F40" s="524">
        <v>1.7933560000000005E-2</v>
      </c>
      <c r="G40" s="524">
        <v>0</v>
      </c>
      <c r="H40" s="524">
        <v>2.1890849999999999</v>
      </c>
      <c r="I40" s="453">
        <v>0</v>
      </c>
      <c r="J40" s="451">
        <v>0</v>
      </c>
      <c r="K40" s="451">
        <v>0</v>
      </c>
      <c r="L40" s="451">
        <v>0</v>
      </c>
      <c r="M40" s="451">
        <v>0</v>
      </c>
      <c r="N40" s="451">
        <v>0</v>
      </c>
      <c r="O40" s="451">
        <v>0</v>
      </c>
      <c r="P40" s="451">
        <v>0</v>
      </c>
      <c r="Q40" s="451">
        <v>1.1152449999999998</v>
      </c>
      <c r="R40" s="451">
        <v>1.4473699999999998</v>
      </c>
      <c r="S40" s="451">
        <v>1.8099749999999999</v>
      </c>
      <c r="T40" s="452">
        <v>2.1890849999999999</v>
      </c>
      <c r="U40" s="406" t="s">
        <v>422</v>
      </c>
      <c r="V40" s="650"/>
      <c r="W40" s="650"/>
      <c r="X40" s="650"/>
      <c r="Y40" s="664"/>
      <c r="Z40" s="664"/>
      <c r="AA40" s="664"/>
      <c r="AB40" s="664"/>
      <c r="AC40" s="664"/>
      <c r="AD40" s="664"/>
      <c r="AE40" s="664"/>
      <c r="AF40" s="664"/>
      <c r="AG40" s="664"/>
      <c r="AH40" s="664"/>
      <c r="AI40" s="664"/>
      <c r="AJ40" s="664"/>
    </row>
    <row r="41" spans="2:36" s="651" customFormat="1" ht="24.95" customHeight="1" x14ac:dyDescent="0.2">
      <c r="B41" s="405" t="s">
        <v>245</v>
      </c>
      <c r="C41" s="524">
        <v>939.23852514000009</v>
      </c>
      <c r="D41" s="524">
        <v>1608.2747660900002</v>
      </c>
      <c r="E41" s="524">
        <v>7721.026621850001</v>
      </c>
      <c r="F41" s="524">
        <v>6902.3489415900003</v>
      </c>
      <c r="G41" s="524">
        <v>11703.401264129998</v>
      </c>
      <c r="H41" s="524">
        <v>44448.405557689999</v>
      </c>
      <c r="I41" s="453">
        <v>31514.877298740001</v>
      </c>
      <c r="J41" s="451">
        <v>44986.198836449992</v>
      </c>
      <c r="K41" s="451">
        <v>54903.88890831999</v>
      </c>
      <c r="L41" s="451">
        <v>50984.803511170001</v>
      </c>
      <c r="M41" s="451">
        <v>57604.932942709987</v>
      </c>
      <c r="N41" s="451">
        <v>51065.062113079992</v>
      </c>
      <c r="O41" s="451">
        <v>47285.51500360002</v>
      </c>
      <c r="P41" s="451">
        <v>52732.422378799994</v>
      </c>
      <c r="Q41" s="451">
        <v>61967.431446629991</v>
      </c>
      <c r="R41" s="451">
        <v>60969.628993870007</v>
      </c>
      <c r="S41" s="451">
        <v>55136.203292190017</v>
      </c>
      <c r="T41" s="452">
        <v>44448.405557689999</v>
      </c>
      <c r="U41" s="406" t="s">
        <v>460</v>
      </c>
      <c r="V41" s="650"/>
      <c r="W41" s="650"/>
      <c r="X41" s="650"/>
      <c r="Y41" s="664"/>
      <c r="Z41" s="664"/>
      <c r="AA41" s="664"/>
      <c r="AB41" s="664"/>
      <c r="AC41" s="664"/>
      <c r="AD41" s="664"/>
      <c r="AE41" s="664"/>
      <c r="AF41" s="664"/>
      <c r="AG41" s="664"/>
      <c r="AH41" s="664"/>
      <c r="AI41" s="664"/>
      <c r="AJ41" s="664"/>
    </row>
    <row r="42" spans="2:36" s="651" customFormat="1" ht="24.95" customHeight="1" x14ac:dyDescent="0.2">
      <c r="B42" s="405" t="s">
        <v>246</v>
      </c>
      <c r="C42" s="524">
        <v>102930.08674583005</v>
      </c>
      <c r="D42" s="524">
        <v>155648.79832779415</v>
      </c>
      <c r="E42" s="524">
        <v>255116.80476468461</v>
      </c>
      <c r="F42" s="524">
        <v>244573.41274224324</v>
      </c>
      <c r="G42" s="524">
        <v>413741.04545939661</v>
      </c>
      <c r="H42" s="524">
        <v>773157.75905317639</v>
      </c>
      <c r="I42" s="453">
        <v>433473.8208431268</v>
      </c>
      <c r="J42" s="451">
        <v>431912.47333300661</v>
      </c>
      <c r="K42" s="451">
        <v>451107.6522704665</v>
      </c>
      <c r="L42" s="451">
        <v>480119.32899604674</v>
      </c>
      <c r="M42" s="451">
        <v>497971.01799580635</v>
      </c>
      <c r="N42" s="451">
        <v>515776.73713103641</v>
      </c>
      <c r="O42" s="451">
        <v>541092.21219421632</v>
      </c>
      <c r="P42" s="451">
        <v>587810.18683282612</v>
      </c>
      <c r="Q42" s="451">
        <v>707356.16244881612</v>
      </c>
      <c r="R42" s="451">
        <v>714213.68858978583</v>
      </c>
      <c r="S42" s="451">
        <v>765711.89389965637</v>
      </c>
      <c r="T42" s="452">
        <v>773157.75905317639</v>
      </c>
      <c r="U42" s="406" t="s">
        <v>423</v>
      </c>
      <c r="V42" s="650"/>
      <c r="W42" s="650"/>
      <c r="X42" s="650"/>
      <c r="Y42" s="664"/>
      <c r="Z42" s="664"/>
      <c r="AA42" s="664"/>
      <c r="AB42" s="664"/>
      <c r="AC42" s="664"/>
      <c r="AD42" s="664"/>
      <c r="AE42" s="664"/>
      <c r="AF42" s="664"/>
      <c r="AG42" s="664"/>
      <c r="AH42" s="664"/>
      <c r="AI42" s="664"/>
      <c r="AJ42" s="664"/>
    </row>
    <row r="43" spans="2:36" s="651" customFormat="1" ht="24.95" customHeight="1" x14ac:dyDescent="0.2">
      <c r="B43" s="405" t="s">
        <v>227</v>
      </c>
      <c r="C43" s="524">
        <v>1937.3178428199999</v>
      </c>
      <c r="D43" s="524">
        <v>5949.4244116399996</v>
      </c>
      <c r="E43" s="524">
        <v>9418.8413976600004</v>
      </c>
      <c r="F43" s="524">
        <v>3992.6881454400004</v>
      </c>
      <c r="G43" s="524">
        <v>6044.5139454999999</v>
      </c>
      <c r="H43" s="524">
        <v>16343.168183599997</v>
      </c>
      <c r="I43" s="453">
        <v>6021.7944694799999</v>
      </c>
      <c r="J43" s="451">
        <v>6627.1128818899997</v>
      </c>
      <c r="K43" s="451">
        <v>7405.5436698300009</v>
      </c>
      <c r="L43" s="451">
        <v>8404.5882013800001</v>
      </c>
      <c r="M43" s="451">
        <v>7243.0272685800001</v>
      </c>
      <c r="N43" s="451">
        <v>11820.724344459999</v>
      </c>
      <c r="O43" s="451">
        <v>10250.131183089999</v>
      </c>
      <c r="P43" s="451">
        <v>11825.568770279999</v>
      </c>
      <c r="Q43" s="451">
        <v>10230.356767929998</v>
      </c>
      <c r="R43" s="451">
        <v>9462.7963876000013</v>
      </c>
      <c r="S43" s="451">
        <v>12590.793174169999</v>
      </c>
      <c r="T43" s="452">
        <v>16343.168183599997</v>
      </c>
      <c r="U43" s="406" t="s">
        <v>312</v>
      </c>
      <c r="V43" s="650"/>
      <c r="W43" s="650"/>
      <c r="X43" s="650"/>
      <c r="Y43" s="664"/>
      <c r="Z43" s="664"/>
      <c r="AA43" s="664"/>
      <c r="AB43" s="664"/>
      <c r="AC43" s="664"/>
      <c r="AD43" s="664"/>
      <c r="AE43" s="664"/>
      <c r="AF43" s="664"/>
      <c r="AG43" s="664"/>
      <c r="AH43" s="664"/>
      <c r="AI43" s="664"/>
      <c r="AJ43" s="664"/>
    </row>
    <row r="44" spans="2:36" s="625" customFormat="1" ht="7.5" customHeight="1" x14ac:dyDescent="0.2">
      <c r="B44" s="635"/>
      <c r="C44" s="524"/>
      <c r="D44" s="524"/>
      <c r="E44" s="524"/>
      <c r="F44" s="524"/>
      <c r="G44" s="524"/>
      <c r="H44" s="524"/>
      <c r="I44" s="453"/>
      <c r="J44" s="451"/>
      <c r="K44" s="451"/>
      <c r="L44" s="451"/>
      <c r="M44" s="451"/>
      <c r="N44" s="451"/>
      <c r="O44" s="451"/>
      <c r="P44" s="451"/>
      <c r="Q44" s="451"/>
      <c r="R44" s="451"/>
      <c r="S44" s="451"/>
      <c r="T44" s="452"/>
      <c r="U44" s="637"/>
      <c r="V44" s="650"/>
      <c r="W44" s="650"/>
      <c r="X44" s="650"/>
      <c r="Y44" s="664"/>
      <c r="Z44" s="664"/>
      <c r="AA44" s="664"/>
      <c r="AB44" s="664"/>
      <c r="AC44" s="664"/>
      <c r="AD44" s="664"/>
      <c r="AE44" s="664"/>
      <c r="AF44" s="664"/>
      <c r="AG44" s="664"/>
      <c r="AH44" s="664"/>
      <c r="AI44" s="664"/>
      <c r="AJ44" s="664"/>
    </row>
    <row r="45" spans="2:36" s="625" customFormat="1" ht="24.95" customHeight="1" x14ac:dyDescent="0.2">
      <c r="B45" s="303" t="s">
        <v>247</v>
      </c>
      <c r="C45" s="521">
        <v>19591.716667799996</v>
      </c>
      <c r="D45" s="521">
        <v>28856.230489420002</v>
      </c>
      <c r="E45" s="521">
        <v>51120.781788610002</v>
      </c>
      <c r="F45" s="521">
        <v>59182.956575980017</v>
      </c>
      <c r="G45" s="521">
        <v>55516.488496699996</v>
      </c>
      <c r="H45" s="521">
        <v>56468.900448190012</v>
      </c>
      <c r="I45" s="456">
        <v>54720.913079959995</v>
      </c>
      <c r="J45" s="454">
        <v>52246.493958059989</v>
      </c>
      <c r="K45" s="454">
        <v>51528.627034609999</v>
      </c>
      <c r="L45" s="454">
        <v>51295.389634580002</v>
      </c>
      <c r="M45" s="454">
        <v>52478.728624089999</v>
      </c>
      <c r="N45" s="454">
        <v>54519.578767409985</v>
      </c>
      <c r="O45" s="454">
        <v>53815.120604309988</v>
      </c>
      <c r="P45" s="454">
        <v>53459.392130919994</v>
      </c>
      <c r="Q45" s="454">
        <v>53464.845648739996</v>
      </c>
      <c r="R45" s="454">
        <v>53586.415069639996</v>
      </c>
      <c r="S45" s="454">
        <v>54493.968319359985</v>
      </c>
      <c r="T45" s="455">
        <v>56468.900448190012</v>
      </c>
      <c r="U45" s="404" t="s">
        <v>185</v>
      </c>
      <c r="V45" s="650"/>
      <c r="W45" s="650"/>
      <c r="X45" s="650"/>
      <c r="Y45" s="664"/>
      <c r="Z45" s="664"/>
      <c r="AA45" s="664"/>
      <c r="AB45" s="664"/>
      <c r="AC45" s="664"/>
      <c r="AD45" s="664"/>
      <c r="AE45" s="664"/>
      <c r="AF45" s="664"/>
      <c r="AG45" s="664"/>
      <c r="AH45" s="664"/>
      <c r="AI45" s="664"/>
      <c r="AJ45" s="664"/>
    </row>
    <row r="46" spans="2:36" s="625" customFormat="1" ht="9" customHeight="1" x14ac:dyDescent="0.2">
      <c r="B46" s="635"/>
      <c r="C46" s="521"/>
      <c r="D46" s="521"/>
      <c r="E46" s="521"/>
      <c r="F46" s="521"/>
      <c r="G46" s="521"/>
      <c r="H46" s="521"/>
      <c r="I46" s="456"/>
      <c r="J46" s="454"/>
      <c r="K46" s="454"/>
      <c r="L46" s="454"/>
      <c r="M46" s="454"/>
      <c r="N46" s="454"/>
      <c r="O46" s="454"/>
      <c r="P46" s="454"/>
      <c r="Q46" s="454"/>
      <c r="R46" s="454"/>
      <c r="S46" s="454"/>
      <c r="T46" s="455"/>
      <c r="U46" s="637"/>
      <c r="V46" s="650"/>
      <c r="W46" s="650"/>
      <c r="X46" s="650"/>
      <c r="Y46" s="664"/>
      <c r="Z46" s="664"/>
      <c r="AA46" s="664"/>
      <c r="AB46" s="664"/>
      <c r="AC46" s="664"/>
      <c r="AD46" s="664"/>
      <c r="AE46" s="664"/>
      <c r="AF46" s="664"/>
      <c r="AG46" s="664"/>
      <c r="AH46" s="664"/>
      <c r="AI46" s="664"/>
      <c r="AJ46" s="664"/>
    </row>
    <row r="47" spans="2:36" s="625" customFormat="1" ht="24.95" customHeight="1" x14ac:dyDescent="0.2">
      <c r="B47" s="303" t="s">
        <v>9</v>
      </c>
      <c r="C47" s="521">
        <v>97408.519300651853</v>
      </c>
      <c r="D47" s="521">
        <v>157668.47371378558</v>
      </c>
      <c r="E47" s="521">
        <v>163347.63065448205</v>
      </c>
      <c r="F47" s="521">
        <v>182846.76111933799</v>
      </c>
      <c r="G47" s="521">
        <v>249009.93160560299</v>
      </c>
      <c r="H47" s="521">
        <v>328955.24687845999</v>
      </c>
      <c r="I47" s="456">
        <v>255071.64717241484</v>
      </c>
      <c r="J47" s="454">
        <v>254471.6079926549</v>
      </c>
      <c r="K47" s="454">
        <v>250287.82268216001</v>
      </c>
      <c r="L47" s="454">
        <v>266266.01005232998</v>
      </c>
      <c r="M47" s="454">
        <v>265887.38285891945</v>
      </c>
      <c r="N47" s="454">
        <v>277520.43762323767</v>
      </c>
      <c r="O47" s="454">
        <v>276072.07282715908</v>
      </c>
      <c r="P47" s="454">
        <v>283647.17223221262</v>
      </c>
      <c r="Q47" s="454">
        <v>284580.70019190188</v>
      </c>
      <c r="R47" s="454">
        <v>296608.22719235957</v>
      </c>
      <c r="S47" s="454">
        <v>301686.27660779998</v>
      </c>
      <c r="T47" s="455">
        <v>328955.24687845999</v>
      </c>
      <c r="U47" s="404" t="s">
        <v>184</v>
      </c>
      <c r="V47" s="650"/>
      <c r="W47" s="650"/>
      <c r="X47" s="650"/>
      <c r="Y47" s="664"/>
      <c r="Z47" s="664"/>
      <c r="AA47" s="664"/>
      <c r="AB47" s="664"/>
      <c r="AC47" s="664"/>
      <c r="AD47" s="664"/>
      <c r="AE47" s="664"/>
      <c r="AF47" s="664"/>
      <c r="AG47" s="664"/>
      <c r="AH47" s="664"/>
      <c r="AI47" s="664"/>
      <c r="AJ47" s="664"/>
    </row>
    <row r="48" spans="2:36" s="625" customFormat="1" ht="24.95" customHeight="1" x14ac:dyDescent="0.2">
      <c r="B48" s="405" t="s">
        <v>226</v>
      </c>
      <c r="C48" s="524">
        <v>0</v>
      </c>
      <c r="D48" s="524">
        <v>0</v>
      </c>
      <c r="E48" s="524">
        <v>0</v>
      </c>
      <c r="F48" s="524">
        <v>0</v>
      </c>
      <c r="G48" s="524">
        <v>0</v>
      </c>
      <c r="H48" s="524">
        <v>0</v>
      </c>
      <c r="I48" s="453">
        <v>0</v>
      </c>
      <c r="J48" s="451">
        <v>0</v>
      </c>
      <c r="K48" s="451">
        <v>0</v>
      </c>
      <c r="L48" s="451">
        <v>0</v>
      </c>
      <c r="M48" s="451">
        <v>0</v>
      </c>
      <c r="N48" s="451">
        <v>0</v>
      </c>
      <c r="O48" s="451">
        <v>0</v>
      </c>
      <c r="P48" s="451">
        <v>0</v>
      </c>
      <c r="Q48" s="451">
        <v>0</v>
      </c>
      <c r="R48" s="451">
        <v>0</v>
      </c>
      <c r="S48" s="451">
        <v>0</v>
      </c>
      <c r="T48" s="452">
        <v>0</v>
      </c>
      <c r="U48" s="406" t="s">
        <v>422</v>
      </c>
      <c r="V48" s="650"/>
      <c r="W48" s="650"/>
      <c r="X48" s="650"/>
      <c r="Y48" s="664"/>
      <c r="Z48" s="664"/>
      <c r="AA48" s="664"/>
      <c r="AB48" s="664"/>
      <c r="AC48" s="664"/>
      <c r="AD48" s="664"/>
      <c r="AE48" s="664"/>
      <c r="AF48" s="664"/>
      <c r="AG48" s="664"/>
      <c r="AH48" s="664"/>
      <c r="AI48" s="664"/>
      <c r="AJ48" s="664"/>
    </row>
    <row r="49" spans="2:36" s="625" customFormat="1" ht="24.95" customHeight="1" x14ac:dyDescent="0.2">
      <c r="B49" s="405" t="s">
        <v>245</v>
      </c>
      <c r="C49" s="524">
        <v>7562.9137873399995</v>
      </c>
      <c r="D49" s="524">
        <v>5832.5937530900001</v>
      </c>
      <c r="E49" s="524">
        <v>5509.1045780300001</v>
      </c>
      <c r="F49" s="524">
        <v>8025.0290904399999</v>
      </c>
      <c r="G49" s="524">
        <v>49783.624748189999</v>
      </c>
      <c r="H49" s="524">
        <v>69839.270178229999</v>
      </c>
      <c r="I49" s="453">
        <v>52943.167506489997</v>
      </c>
      <c r="J49" s="451">
        <v>52771.872619649999</v>
      </c>
      <c r="K49" s="451">
        <v>54494.425371500001</v>
      </c>
      <c r="L49" s="451">
        <v>60741.982659870002</v>
      </c>
      <c r="M49" s="451">
        <v>61836.885449339992</v>
      </c>
      <c r="N49" s="451">
        <v>62449.07514298999</v>
      </c>
      <c r="O49" s="451">
        <v>63388.183539239995</v>
      </c>
      <c r="P49" s="451">
        <v>63957.188387999995</v>
      </c>
      <c r="Q49" s="451">
        <v>63445.219812299998</v>
      </c>
      <c r="R49" s="451">
        <v>64903.92328802</v>
      </c>
      <c r="S49" s="451">
        <v>66592.148471730005</v>
      </c>
      <c r="T49" s="452">
        <v>69839.270178229999</v>
      </c>
      <c r="U49" s="406" t="s">
        <v>460</v>
      </c>
      <c r="V49" s="650"/>
      <c r="W49" s="650"/>
      <c r="X49" s="650"/>
      <c r="Y49" s="664"/>
      <c r="Z49" s="664"/>
      <c r="AA49" s="664"/>
      <c r="AB49" s="664"/>
      <c r="AC49" s="664"/>
      <c r="AD49" s="664"/>
      <c r="AE49" s="664"/>
      <c r="AF49" s="664"/>
      <c r="AG49" s="664"/>
      <c r="AH49" s="664"/>
      <c r="AI49" s="664"/>
      <c r="AJ49" s="664"/>
    </row>
    <row r="50" spans="2:36" s="625" customFormat="1" ht="24.95" customHeight="1" x14ac:dyDescent="0.2">
      <c r="B50" s="405" t="s">
        <v>246</v>
      </c>
      <c r="C50" s="524">
        <v>74594.734077392946</v>
      </c>
      <c r="D50" s="524">
        <v>133461.68716778216</v>
      </c>
      <c r="E50" s="524">
        <v>139452.58921002343</v>
      </c>
      <c r="F50" s="524">
        <v>153000.55850004585</v>
      </c>
      <c r="G50" s="524">
        <v>166274.22154842937</v>
      </c>
      <c r="H50" s="524">
        <v>214447.32462435373</v>
      </c>
      <c r="I50" s="453">
        <v>168115.43717869621</v>
      </c>
      <c r="J50" s="451">
        <v>165405.56400377024</v>
      </c>
      <c r="K50" s="451">
        <v>161157.68984179795</v>
      </c>
      <c r="L50" s="451">
        <v>159312.16109021081</v>
      </c>
      <c r="M50" s="451">
        <v>161299.553912567</v>
      </c>
      <c r="N50" s="451">
        <v>168974.71724022084</v>
      </c>
      <c r="O50" s="451">
        <v>166415.52518685561</v>
      </c>
      <c r="P50" s="451">
        <v>175005.05408544419</v>
      </c>
      <c r="Q50" s="451">
        <v>175725.84030898297</v>
      </c>
      <c r="R50" s="451">
        <v>185486.37387480665</v>
      </c>
      <c r="S50" s="451">
        <v>190910.24807289476</v>
      </c>
      <c r="T50" s="452">
        <v>214447.32462435373</v>
      </c>
      <c r="U50" s="406" t="s">
        <v>423</v>
      </c>
      <c r="V50" s="650"/>
      <c r="W50" s="650"/>
      <c r="X50" s="650"/>
      <c r="Y50" s="664"/>
      <c r="Z50" s="664"/>
      <c r="AA50" s="664"/>
      <c r="AB50" s="664"/>
      <c r="AC50" s="664"/>
      <c r="AD50" s="664"/>
      <c r="AE50" s="664"/>
      <c r="AF50" s="664"/>
      <c r="AG50" s="664"/>
      <c r="AH50" s="664"/>
      <c r="AI50" s="664"/>
      <c r="AJ50" s="664"/>
    </row>
    <row r="51" spans="2:36" s="625" customFormat="1" ht="24.95" customHeight="1" x14ac:dyDescent="0.2">
      <c r="B51" s="405" t="s">
        <v>227</v>
      </c>
      <c r="C51" s="524">
        <v>15250.871435918896</v>
      </c>
      <c r="D51" s="524">
        <v>18374.192792913418</v>
      </c>
      <c r="E51" s="524">
        <v>18385.93686642863</v>
      </c>
      <c r="F51" s="524">
        <v>21821.173528852156</v>
      </c>
      <c r="G51" s="524">
        <v>32952.085308983638</v>
      </c>
      <c r="H51" s="524">
        <v>44668.652075876242</v>
      </c>
      <c r="I51" s="453">
        <v>34013.042487228631</v>
      </c>
      <c r="J51" s="451">
        <v>36294.171369234653</v>
      </c>
      <c r="K51" s="451">
        <v>34635.707468862063</v>
      </c>
      <c r="L51" s="451">
        <v>46211.866302249189</v>
      </c>
      <c r="M51" s="451">
        <v>42750.943497012464</v>
      </c>
      <c r="N51" s="451">
        <v>46096.645240026839</v>
      </c>
      <c r="O51" s="451">
        <v>46268.364101063453</v>
      </c>
      <c r="P51" s="451">
        <v>44684.929758768441</v>
      </c>
      <c r="Q51" s="451">
        <v>45409.640070618931</v>
      </c>
      <c r="R51" s="451">
        <v>46217.930029532945</v>
      </c>
      <c r="S51" s="451">
        <v>44183.880063175246</v>
      </c>
      <c r="T51" s="452">
        <v>44668.652075876242</v>
      </c>
      <c r="U51" s="406" t="s">
        <v>312</v>
      </c>
      <c r="V51" s="650"/>
      <c r="W51" s="650"/>
      <c r="X51" s="650"/>
      <c r="Y51" s="664"/>
      <c r="Z51" s="664"/>
      <c r="AA51" s="664"/>
      <c r="AB51" s="664"/>
      <c r="AC51" s="664"/>
      <c r="AD51" s="664"/>
      <c r="AE51" s="664"/>
      <c r="AF51" s="664"/>
      <c r="AG51" s="664"/>
      <c r="AH51" s="664"/>
      <c r="AI51" s="664"/>
      <c r="AJ51" s="664"/>
    </row>
    <row r="52" spans="2:36" s="625" customFormat="1" ht="15" customHeight="1" x14ac:dyDescent="0.2">
      <c r="B52" s="635"/>
      <c r="C52" s="524"/>
      <c r="D52" s="524"/>
      <c r="E52" s="524"/>
      <c r="F52" s="524"/>
      <c r="G52" s="524"/>
      <c r="H52" s="524"/>
      <c r="I52" s="453"/>
      <c r="J52" s="451"/>
      <c r="K52" s="451"/>
      <c r="L52" s="451"/>
      <c r="M52" s="451"/>
      <c r="N52" s="451"/>
      <c r="O52" s="451"/>
      <c r="P52" s="451"/>
      <c r="Q52" s="451"/>
      <c r="R52" s="451"/>
      <c r="S52" s="451"/>
      <c r="T52" s="452"/>
      <c r="U52" s="637"/>
      <c r="V52" s="650"/>
      <c r="W52" s="650"/>
      <c r="X52" s="650"/>
      <c r="Y52" s="664"/>
      <c r="Z52" s="664"/>
      <c r="AA52" s="664"/>
      <c r="AB52" s="664"/>
      <c r="AC52" s="664"/>
      <c r="AD52" s="664"/>
      <c r="AE52" s="664"/>
      <c r="AF52" s="664"/>
      <c r="AG52" s="664"/>
      <c r="AH52" s="664"/>
      <c r="AI52" s="664"/>
      <c r="AJ52" s="664"/>
    </row>
    <row r="53" spans="2:36" s="625" customFormat="1" ht="24.95" customHeight="1" x14ac:dyDescent="0.2">
      <c r="B53" s="303" t="s">
        <v>152</v>
      </c>
      <c r="C53" s="521">
        <v>378724.2567144215</v>
      </c>
      <c r="D53" s="521">
        <v>301947.06333474891</v>
      </c>
      <c r="E53" s="521">
        <v>308163.26632119564</v>
      </c>
      <c r="F53" s="521">
        <v>318662.9853394574</v>
      </c>
      <c r="G53" s="521">
        <v>838737.24925936107</v>
      </c>
      <c r="H53" s="521">
        <v>1615537.1132209126</v>
      </c>
      <c r="I53" s="456">
        <v>835271.47201589996</v>
      </c>
      <c r="J53" s="454">
        <v>839273.63276450266</v>
      </c>
      <c r="K53" s="454">
        <v>873468.63463833346</v>
      </c>
      <c r="L53" s="454">
        <v>1733440.4454724242</v>
      </c>
      <c r="M53" s="454">
        <v>1694402.2871101357</v>
      </c>
      <c r="N53" s="454">
        <v>1697827.9638550703</v>
      </c>
      <c r="O53" s="454">
        <v>1718410.6071178147</v>
      </c>
      <c r="P53" s="454">
        <v>1671427.4668781955</v>
      </c>
      <c r="Q53" s="454">
        <v>1625271.2821887033</v>
      </c>
      <c r="R53" s="454">
        <v>1662044.9157994261</v>
      </c>
      <c r="S53" s="454">
        <v>1625382.3165887885</v>
      </c>
      <c r="T53" s="455">
        <v>1615537.1132209126</v>
      </c>
      <c r="U53" s="404" t="s">
        <v>163</v>
      </c>
      <c r="V53" s="650"/>
      <c r="W53" s="650"/>
      <c r="X53" s="650"/>
      <c r="Y53" s="664"/>
      <c r="Z53" s="664"/>
      <c r="AA53" s="664"/>
      <c r="AB53" s="664"/>
      <c r="AC53" s="664"/>
      <c r="AD53" s="664"/>
      <c r="AE53" s="664"/>
      <c r="AF53" s="664"/>
      <c r="AG53" s="664"/>
      <c r="AH53" s="664"/>
      <c r="AI53" s="664"/>
      <c r="AJ53" s="664"/>
    </row>
    <row r="54" spans="2:36" s="652" customFormat="1" ht="24.95" customHeight="1" x14ac:dyDescent="0.2">
      <c r="B54" s="405" t="s">
        <v>226</v>
      </c>
      <c r="C54" s="524">
        <v>7.3233000000000006E-2</v>
      </c>
      <c r="D54" s="524">
        <v>6.4141999999999991E-2</v>
      </c>
      <c r="E54" s="524">
        <v>5.5463999999999999E-2</v>
      </c>
      <c r="F54" s="524">
        <v>4.1201000000000002E-2</v>
      </c>
      <c r="G54" s="524">
        <v>0</v>
      </c>
      <c r="H54" s="524">
        <v>0</v>
      </c>
      <c r="I54" s="453">
        <v>0</v>
      </c>
      <c r="J54" s="451">
        <v>0</v>
      </c>
      <c r="K54" s="451">
        <v>0</v>
      </c>
      <c r="L54" s="451">
        <v>0</v>
      </c>
      <c r="M54" s="451">
        <v>0</v>
      </c>
      <c r="N54" s="451">
        <v>0</v>
      </c>
      <c r="O54" s="451">
        <v>0</v>
      </c>
      <c r="P54" s="451">
        <v>0</v>
      </c>
      <c r="Q54" s="451">
        <v>0</v>
      </c>
      <c r="R54" s="451">
        <v>0</v>
      </c>
      <c r="S54" s="451">
        <v>0</v>
      </c>
      <c r="T54" s="452">
        <v>0</v>
      </c>
      <c r="U54" s="406" t="s">
        <v>422</v>
      </c>
      <c r="V54" s="650"/>
      <c r="W54" s="650"/>
      <c r="X54" s="650"/>
      <c r="Y54" s="664"/>
      <c r="Z54" s="664"/>
      <c r="AA54" s="664"/>
      <c r="AB54" s="664"/>
      <c r="AC54" s="664"/>
      <c r="AD54" s="664"/>
      <c r="AE54" s="664"/>
      <c r="AF54" s="664"/>
      <c r="AG54" s="664"/>
      <c r="AH54" s="664"/>
      <c r="AI54" s="664"/>
      <c r="AJ54" s="664"/>
    </row>
    <row r="55" spans="2:36" s="625" customFormat="1" ht="24.95" customHeight="1" x14ac:dyDescent="0.2">
      <c r="B55" s="405" t="s">
        <v>245</v>
      </c>
      <c r="C55" s="524">
        <v>174.48349775689996</v>
      </c>
      <c r="D55" s="524">
        <v>8.3864088709000129</v>
      </c>
      <c r="E55" s="524">
        <v>427.91345917599989</v>
      </c>
      <c r="F55" s="524">
        <v>7.6207707599999086</v>
      </c>
      <c r="G55" s="524">
        <v>10.967467999999878</v>
      </c>
      <c r="H55" s="524">
        <v>514.65052429200102</v>
      </c>
      <c r="I55" s="453">
        <v>10.954816000000108</v>
      </c>
      <c r="J55" s="451">
        <v>10.942164</v>
      </c>
      <c r="K55" s="451">
        <v>10.893512000000104</v>
      </c>
      <c r="L55" s="451">
        <v>21.868719999999971</v>
      </c>
      <c r="M55" s="451">
        <v>21.871415999999968</v>
      </c>
      <c r="N55" s="451">
        <v>29.715111999999731</v>
      </c>
      <c r="O55" s="451">
        <v>49.792807999999958</v>
      </c>
      <c r="P55" s="451">
        <v>81.042503999999951</v>
      </c>
      <c r="Q55" s="451">
        <v>245.06120000000018</v>
      </c>
      <c r="R55" s="451">
        <v>27536.980523260001</v>
      </c>
      <c r="S55" s="451">
        <v>26885.311536510002</v>
      </c>
      <c r="T55" s="452">
        <v>514.65052429200102</v>
      </c>
      <c r="U55" s="406" t="s">
        <v>460</v>
      </c>
      <c r="V55" s="650"/>
      <c r="W55" s="650"/>
      <c r="X55" s="650"/>
      <c r="Y55" s="664"/>
      <c r="Z55" s="664"/>
      <c r="AA55" s="664"/>
      <c r="AB55" s="664"/>
      <c r="AC55" s="664"/>
      <c r="AD55" s="664"/>
      <c r="AE55" s="664"/>
      <c r="AF55" s="664"/>
      <c r="AG55" s="664"/>
      <c r="AH55" s="664"/>
      <c r="AI55" s="664"/>
      <c r="AJ55" s="664"/>
    </row>
    <row r="56" spans="2:36" s="625" customFormat="1" ht="24.95" customHeight="1" x14ac:dyDescent="0.2">
      <c r="B56" s="405" t="s">
        <v>246</v>
      </c>
      <c r="C56" s="524">
        <v>367469.0113501068</v>
      </c>
      <c r="D56" s="524">
        <v>291971.47605139494</v>
      </c>
      <c r="E56" s="524">
        <v>296905.56713305227</v>
      </c>
      <c r="F56" s="524">
        <v>308167.87356940791</v>
      </c>
      <c r="G56" s="524">
        <v>806113.12618554954</v>
      </c>
      <c r="H56" s="524">
        <v>1541445.5390118675</v>
      </c>
      <c r="I56" s="453">
        <v>800181.64023412648</v>
      </c>
      <c r="J56" s="451">
        <v>799924.93173281814</v>
      </c>
      <c r="K56" s="451">
        <v>833953.33501092752</v>
      </c>
      <c r="L56" s="451">
        <v>1649932.8574054018</v>
      </c>
      <c r="M56" s="451">
        <v>1620838.2853796359</v>
      </c>
      <c r="N56" s="451">
        <v>1610080.5701253356</v>
      </c>
      <c r="O56" s="451">
        <v>1658855.5918159722</v>
      </c>
      <c r="P56" s="451">
        <v>1611804.2877711814</v>
      </c>
      <c r="Q56" s="451">
        <v>1560183.9657082057</v>
      </c>
      <c r="R56" s="451">
        <v>1568824.0856440554</v>
      </c>
      <c r="S56" s="451">
        <v>1533245.5127201828</v>
      </c>
      <c r="T56" s="452">
        <v>1541445.5390118675</v>
      </c>
      <c r="U56" s="406" t="s">
        <v>423</v>
      </c>
      <c r="V56" s="650"/>
      <c r="W56" s="650"/>
      <c r="X56" s="650"/>
      <c r="Y56" s="664"/>
      <c r="Z56" s="664"/>
      <c r="AA56" s="664"/>
      <c r="AB56" s="664"/>
      <c r="AC56" s="664"/>
      <c r="AD56" s="664"/>
      <c r="AE56" s="664"/>
      <c r="AF56" s="664"/>
      <c r="AG56" s="664"/>
      <c r="AH56" s="664"/>
      <c r="AI56" s="664"/>
      <c r="AJ56" s="664"/>
    </row>
    <row r="57" spans="2:36" s="625" customFormat="1" ht="24.95" customHeight="1" x14ac:dyDescent="0.2">
      <c r="B57" s="405" t="s">
        <v>227</v>
      </c>
      <c r="C57" s="524">
        <v>11080.688633557833</v>
      </c>
      <c r="D57" s="524">
        <v>9967.1367324830771</v>
      </c>
      <c r="E57" s="524">
        <v>10829.730264967337</v>
      </c>
      <c r="F57" s="524">
        <v>10487.449798289501</v>
      </c>
      <c r="G57" s="524">
        <v>32613.155605811498</v>
      </c>
      <c r="H57" s="524">
        <v>73576.923684753201</v>
      </c>
      <c r="I57" s="453">
        <v>35078.876965773503</v>
      </c>
      <c r="J57" s="451">
        <v>39337.758867684497</v>
      </c>
      <c r="K57" s="451">
        <v>39504.406115405989</v>
      </c>
      <c r="L57" s="451">
        <v>83485.719347022387</v>
      </c>
      <c r="M57" s="451">
        <v>73542.13031449978</v>
      </c>
      <c r="N57" s="451">
        <v>87717.678617734782</v>
      </c>
      <c r="O57" s="451">
        <v>59505.222493842499</v>
      </c>
      <c r="P57" s="451">
        <v>59542.1366030141</v>
      </c>
      <c r="Q57" s="451">
        <v>64842.255280497404</v>
      </c>
      <c r="R57" s="451">
        <v>65683.849632110621</v>
      </c>
      <c r="S57" s="451">
        <v>65251.492332095731</v>
      </c>
      <c r="T57" s="452">
        <v>73576.923684753201</v>
      </c>
      <c r="U57" s="406" t="s">
        <v>312</v>
      </c>
      <c r="V57" s="650"/>
      <c r="W57" s="650"/>
      <c r="X57" s="650"/>
      <c r="Y57" s="664"/>
      <c r="Z57" s="664"/>
      <c r="AA57" s="664"/>
      <c r="AB57" s="664"/>
      <c r="AC57" s="664"/>
      <c r="AD57" s="664"/>
      <c r="AE57" s="664"/>
      <c r="AF57" s="664"/>
      <c r="AG57" s="664"/>
      <c r="AH57" s="664"/>
      <c r="AI57" s="664"/>
      <c r="AJ57" s="664"/>
    </row>
    <row r="58" spans="2:36" s="625" customFormat="1" ht="15" customHeight="1" x14ac:dyDescent="0.2">
      <c r="B58" s="303"/>
      <c r="C58" s="524"/>
      <c r="D58" s="524"/>
      <c r="E58" s="524"/>
      <c r="F58" s="524"/>
      <c r="G58" s="524"/>
      <c r="H58" s="524"/>
      <c r="I58" s="453"/>
      <c r="J58" s="451"/>
      <c r="K58" s="451"/>
      <c r="L58" s="451"/>
      <c r="M58" s="451"/>
      <c r="N58" s="451"/>
      <c r="O58" s="451"/>
      <c r="P58" s="451"/>
      <c r="Q58" s="451"/>
      <c r="R58" s="451"/>
      <c r="S58" s="451"/>
      <c r="T58" s="452"/>
      <c r="U58" s="404"/>
      <c r="V58" s="650"/>
      <c r="W58" s="650"/>
      <c r="X58" s="650"/>
      <c r="Y58" s="664"/>
      <c r="Z58" s="664"/>
      <c r="AA58" s="664"/>
      <c r="AB58" s="664"/>
      <c r="AC58" s="664"/>
      <c r="AD58" s="664"/>
      <c r="AE58" s="664"/>
      <c r="AF58" s="664"/>
      <c r="AG58" s="664"/>
      <c r="AH58" s="664"/>
      <c r="AI58" s="664"/>
      <c r="AJ58" s="664"/>
    </row>
    <row r="59" spans="2:36" s="625" customFormat="1" ht="24.95" customHeight="1" x14ac:dyDescent="0.2">
      <c r="B59" s="303" t="s">
        <v>410</v>
      </c>
      <c r="C59" s="521">
        <v>0</v>
      </c>
      <c r="D59" s="521">
        <v>0</v>
      </c>
      <c r="E59" s="521">
        <v>0</v>
      </c>
      <c r="F59" s="521">
        <v>0</v>
      </c>
      <c r="G59" s="521">
        <v>0</v>
      </c>
      <c r="H59" s="521">
        <v>0</v>
      </c>
      <c r="I59" s="456">
        <v>0</v>
      </c>
      <c r="J59" s="454">
        <v>0</v>
      </c>
      <c r="K59" s="454">
        <v>0</v>
      </c>
      <c r="L59" s="454">
        <v>0</v>
      </c>
      <c r="M59" s="454">
        <v>0</v>
      </c>
      <c r="N59" s="454">
        <v>0</v>
      </c>
      <c r="O59" s="454">
        <v>0</v>
      </c>
      <c r="P59" s="454">
        <v>0</v>
      </c>
      <c r="Q59" s="454">
        <v>0</v>
      </c>
      <c r="R59" s="454">
        <v>0</v>
      </c>
      <c r="S59" s="454">
        <v>0</v>
      </c>
      <c r="T59" s="455">
        <v>0</v>
      </c>
      <c r="U59" s="404" t="s">
        <v>239</v>
      </c>
      <c r="V59" s="650"/>
      <c r="W59" s="650"/>
      <c r="X59" s="650"/>
      <c r="Y59" s="664"/>
      <c r="Z59" s="664"/>
      <c r="AA59" s="664"/>
      <c r="AB59" s="664"/>
      <c r="AC59" s="664"/>
      <c r="AD59" s="664"/>
      <c r="AE59" s="664"/>
      <c r="AF59" s="664"/>
      <c r="AG59" s="664"/>
      <c r="AH59" s="664"/>
      <c r="AI59" s="664"/>
      <c r="AJ59" s="664"/>
    </row>
    <row r="60" spans="2:36" s="625" customFormat="1" ht="15" customHeight="1" x14ac:dyDescent="0.2">
      <c r="B60" s="303"/>
      <c r="C60" s="524"/>
      <c r="D60" s="524"/>
      <c r="E60" s="524"/>
      <c r="F60" s="524"/>
      <c r="G60" s="524"/>
      <c r="H60" s="524"/>
      <c r="I60" s="453"/>
      <c r="J60" s="451"/>
      <c r="K60" s="451"/>
      <c r="L60" s="451"/>
      <c r="M60" s="451"/>
      <c r="N60" s="451"/>
      <c r="O60" s="451"/>
      <c r="P60" s="451"/>
      <c r="Q60" s="451"/>
      <c r="R60" s="451"/>
      <c r="S60" s="451"/>
      <c r="T60" s="452"/>
      <c r="U60" s="404"/>
      <c r="V60" s="650"/>
      <c r="W60" s="650"/>
      <c r="X60" s="650"/>
      <c r="Y60" s="664"/>
      <c r="Z60" s="664"/>
      <c r="AA60" s="664"/>
      <c r="AB60" s="664"/>
      <c r="AC60" s="664"/>
      <c r="AD60" s="664"/>
      <c r="AE60" s="664"/>
      <c r="AF60" s="664"/>
      <c r="AG60" s="664"/>
      <c r="AH60" s="664"/>
      <c r="AI60" s="664"/>
      <c r="AJ60" s="664"/>
    </row>
    <row r="61" spans="2:36" s="625" customFormat="1" ht="24.95" customHeight="1" x14ac:dyDescent="0.2">
      <c r="B61" s="303" t="s">
        <v>190</v>
      </c>
      <c r="C61" s="521">
        <v>2505.1558849349999</v>
      </c>
      <c r="D61" s="521">
        <v>983.11487510009988</v>
      </c>
      <c r="E61" s="521">
        <v>1132.3456348199998</v>
      </c>
      <c r="F61" s="521">
        <v>5637.8667659000002</v>
      </c>
      <c r="G61" s="521">
        <v>1609.56758425</v>
      </c>
      <c r="H61" s="521">
        <v>31971.994230388002</v>
      </c>
      <c r="I61" s="456">
        <v>3038.1851294400003</v>
      </c>
      <c r="J61" s="454">
        <v>5768.8697745600002</v>
      </c>
      <c r="K61" s="454">
        <v>3101.8196599500002</v>
      </c>
      <c r="L61" s="454">
        <v>3369.81044789</v>
      </c>
      <c r="M61" s="454">
        <v>4326.9868272700005</v>
      </c>
      <c r="N61" s="454">
        <v>3316.5672129899999</v>
      </c>
      <c r="O61" s="454">
        <v>13458.748562820001</v>
      </c>
      <c r="P61" s="454">
        <v>13880.293177810001</v>
      </c>
      <c r="Q61" s="454">
        <v>9619.5187654300007</v>
      </c>
      <c r="R61" s="454">
        <v>3342.3188280800005</v>
      </c>
      <c r="S61" s="454">
        <v>5419.9171040899992</v>
      </c>
      <c r="T61" s="455">
        <v>31971.994230388002</v>
      </c>
      <c r="U61" s="404" t="s">
        <v>62</v>
      </c>
      <c r="V61" s="650"/>
      <c r="W61" s="650"/>
      <c r="X61" s="650"/>
      <c r="Y61" s="664"/>
      <c r="Z61" s="664"/>
      <c r="AA61" s="664"/>
      <c r="AB61" s="664"/>
      <c r="AC61" s="664"/>
      <c r="AD61" s="664"/>
      <c r="AE61" s="664"/>
      <c r="AF61" s="664"/>
      <c r="AG61" s="664"/>
      <c r="AH61" s="664"/>
      <c r="AI61" s="664"/>
      <c r="AJ61" s="664"/>
    </row>
    <row r="62" spans="2:36" s="625" customFormat="1" ht="15" customHeight="1" x14ac:dyDescent="0.2">
      <c r="B62" s="303"/>
      <c r="C62" s="524"/>
      <c r="D62" s="524"/>
      <c r="E62" s="524"/>
      <c r="F62" s="524"/>
      <c r="G62" s="524"/>
      <c r="H62" s="524"/>
      <c r="I62" s="453"/>
      <c r="J62" s="451"/>
      <c r="K62" s="451"/>
      <c r="L62" s="451"/>
      <c r="M62" s="451"/>
      <c r="N62" s="451"/>
      <c r="O62" s="451"/>
      <c r="P62" s="451"/>
      <c r="Q62" s="451"/>
      <c r="R62" s="451"/>
      <c r="S62" s="451"/>
      <c r="T62" s="452"/>
      <c r="U62" s="404"/>
      <c r="V62" s="650"/>
      <c r="W62" s="650"/>
      <c r="X62" s="650"/>
      <c r="Y62" s="664"/>
      <c r="Z62" s="664"/>
      <c r="AA62" s="664"/>
      <c r="AB62" s="664"/>
      <c r="AC62" s="664"/>
      <c r="AD62" s="664"/>
      <c r="AE62" s="664"/>
      <c r="AF62" s="664"/>
      <c r="AG62" s="664"/>
      <c r="AH62" s="664"/>
      <c r="AI62" s="664"/>
      <c r="AJ62" s="664"/>
    </row>
    <row r="63" spans="2:36" s="625" customFormat="1" ht="24.95" customHeight="1" x14ac:dyDescent="0.2">
      <c r="B63" s="303" t="s">
        <v>153</v>
      </c>
      <c r="C63" s="521">
        <v>20294.283908242091</v>
      </c>
      <c r="D63" s="521">
        <v>27950.817078863271</v>
      </c>
      <c r="E63" s="521">
        <v>27790.960366919338</v>
      </c>
      <c r="F63" s="521">
        <v>38500.232764949564</v>
      </c>
      <c r="G63" s="521">
        <v>53777.966762677854</v>
      </c>
      <c r="H63" s="521">
        <v>180372.64413050842</v>
      </c>
      <c r="I63" s="456">
        <v>55293.540644430905</v>
      </c>
      <c r="J63" s="454">
        <v>56787.556229914502</v>
      </c>
      <c r="K63" s="454">
        <v>61268.6196383633</v>
      </c>
      <c r="L63" s="454">
        <v>99187.656631429199</v>
      </c>
      <c r="M63" s="454">
        <v>94444.232173406344</v>
      </c>
      <c r="N63" s="454">
        <v>102324.37085108033</v>
      </c>
      <c r="O63" s="454">
        <v>106624.65012652551</v>
      </c>
      <c r="P63" s="454">
        <v>161738.30106169771</v>
      </c>
      <c r="Q63" s="454">
        <v>153209.82206660361</v>
      </c>
      <c r="R63" s="454">
        <v>153132.71166881654</v>
      </c>
      <c r="S63" s="454">
        <v>191989.14612107998</v>
      </c>
      <c r="T63" s="455">
        <v>180372.64413050842</v>
      </c>
      <c r="U63" s="404" t="s">
        <v>63</v>
      </c>
      <c r="V63" s="650"/>
      <c r="W63" s="650"/>
      <c r="X63" s="650"/>
      <c r="Y63" s="664"/>
      <c r="Z63" s="664"/>
      <c r="AA63" s="664"/>
      <c r="AB63" s="664"/>
      <c r="AC63" s="664"/>
      <c r="AD63" s="664"/>
      <c r="AE63" s="664"/>
      <c r="AF63" s="664"/>
      <c r="AG63" s="664"/>
      <c r="AH63" s="664"/>
      <c r="AI63" s="664"/>
      <c r="AJ63" s="664"/>
    </row>
    <row r="64" spans="2:36" s="625" customFormat="1" ht="15" customHeight="1" x14ac:dyDescent="0.2">
      <c r="B64" s="635"/>
      <c r="C64" s="524"/>
      <c r="D64" s="524"/>
      <c r="E64" s="524"/>
      <c r="F64" s="524"/>
      <c r="G64" s="524"/>
      <c r="H64" s="524"/>
      <c r="I64" s="453"/>
      <c r="J64" s="451"/>
      <c r="K64" s="451"/>
      <c r="L64" s="451"/>
      <c r="M64" s="451"/>
      <c r="N64" s="451"/>
      <c r="O64" s="451"/>
      <c r="P64" s="451"/>
      <c r="Q64" s="451"/>
      <c r="R64" s="451"/>
      <c r="S64" s="451"/>
      <c r="T64" s="452"/>
      <c r="U64" s="637"/>
      <c r="V64" s="650"/>
      <c r="W64" s="650"/>
      <c r="X64" s="650"/>
      <c r="Y64" s="664"/>
      <c r="Z64" s="664"/>
      <c r="AA64" s="664"/>
      <c r="AB64" s="664"/>
      <c r="AC64" s="664"/>
      <c r="AD64" s="664"/>
      <c r="AE64" s="664"/>
      <c r="AF64" s="664"/>
      <c r="AG64" s="664"/>
      <c r="AH64" s="664"/>
      <c r="AI64" s="664"/>
      <c r="AJ64" s="664"/>
    </row>
    <row r="65" spans="2:36" s="625" customFormat="1" ht="24.95" customHeight="1" x14ac:dyDescent="0.2">
      <c r="B65" s="303" t="s">
        <v>209</v>
      </c>
      <c r="C65" s="521">
        <v>107279.47029512023</v>
      </c>
      <c r="D65" s="521">
        <v>96202.001786510911</v>
      </c>
      <c r="E65" s="521">
        <v>87540.969475347651</v>
      </c>
      <c r="F65" s="521">
        <v>79098.097029579425</v>
      </c>
      <c r="G65" s="521">
        <v>197641.15936327947</v>
      </c>
      <c r="H65" s="521">
        <v>172648.86720960381</v>
      </c>
      <c r="I65" s="456">
        <v>197042.91559443439</v>
      </c>
      <c r="J65" s="454">
        <v>192995.48507456438</v>
      </c>
      <c r="K65" s="454">
        <v>123997.13628336421</v>
      </c>
      <c r="L65" s="454">
        <v>201862.88322719917</v>
      </c>
      <c r="M65" s="454">
        <v>206710.3651566086</v>
      </c>
      <c r="N65" s="454">
        <v>204447.97139171051</v>
      </c>
      <c r="O65" s="454">
        <v>191991.526548183</v>
      </c>
      <c r="P65" s="454">
        <v>195227.6041604472</v>
      </c>
      <c r="Q65" s="454">
        <v>175873.5566909039</v>
      </c>
      <c r="R65" s="454">
        <v>183905.348131048</v>
      </c>
      <c r="S65" s="454">
        <v>174876.17093903583</v>
      </c>
      <c r="T65" s="455">
        <v>172648.86720960381</v>
      </c>
      <c r="U65" s="404" t="s">
        <v>1</v>
      </c>
      <c r="V65" s="650"/>
      <c r="W65" s="650"/>
      <c r="X65" s="650"/>
      <c r="Y65" s="664"/>
      <c r="Z65" s="664"/>
      <c r="AA65" s="664"/>
      <c r="AB65" s="664"/>
      <c r="AC65" s="664"/>
      <c r="AD65" s="664"/>
      <c r="AE65" s="664"/>
      <c r="AF65" s="664"/>
      <c r="AG65" s="664"/>
      <c r="AH65" s="664"/>
      <c r="AI65" s="664"/>
      <c r="AJ65" s="664"/>
    </row>
    <row r="66" spans="2:36" s="625" customFormat="1" ht="9" customHeight="1" x14ac:dyDescent="0.2">
      <c r="B66" s="635"/>
      <c r="C66" s="524"/>
      <c r="D66" s="524"/>
      <c r="E66" s="524"/>
      <c r="F66" s="524"/>
      <c r="G66" s="524"/>
      <c r="H66" s="524"/>
      <c r="I66" s="453"/>
      <c r="J66" s="451"/>
      <c r="K66" s="451"/>
      <c r="L66" s="451"/>
      <c r="M66" s="451"/>
      <c r="N66" s="451"/>
      <c r="O66" s="451"/>
      <c r="P66" s="451"/>
      <c r="Q66" s="451"/>
      <c r="R66" s="451"/>
      <c r="S66" s="451"/>
      <c r="T66" s="452"/>
      <c r="U66" s="637"/>
      <c r="V66" s="650"/>
      <c r="W66" s="650"/>
      <c r="X66" s="650"/>
      <c r="Y66" s="664"/>
      <c r="Z66" s="664"/>
      <c r="AA66" s="664"/>
      <c r="AB66" s="664"/>
      <c r="AC66" s="664"/>
      <c r="AD66" s="664"/>
      <c r="AE66" s="664"/>
      <c r="AF66" s="664"/>
      <c r="AG66" s="664"/>
      <c r="AH66" s="664"/>
      <c r="AI66" s="664"/>
      <c r="AJ66" s="664"/>
    </row>
    <row r="67" spans="2:36" s="625" customFormat="1" ht="24.95" customHeight="1" x14ac:dyDescent="0.2">
      <c r="B67" s="303" t="s">
        <v>154</v>
      </c>
      <c r="C67" s="521">
        <v>19074.010095849997</v>
      </c>
      <c r="D67" s="521">
        <v>809.33259735500008</v>
      </c>
      <c r="E67" s="521">
        <v>805.03692877000003</v>
      </c>
      <c r="F67" s="521">
        <v>569.33445383999992</v>
      </c>
      <c r="G67" s="521">
        <v>918.96008413999994</v>
      </c>
      <c r="H67" s="521">
        <v>1562.9439153599999</v>
      </c>
      <c r="I67" s="456">
        <v>1151.3654566999999</v>
      </c>
      <c r="J67" s="454">
        <v>1213.6905833899998</v>
      </c>
      <c r="K67" s="454">
        <v>1989.2192970400001</v>
      </c>
      <c r="L67" s="454">
        <v>1129.1082954800002</v>
      </c>
      <c r="M67" s="454">
        <v>2545.1532229599998</v>
      </c>
      <c r="N67" s="454">
        <v>1582.3950699499999</v>
      </c>
      <c r="O67" s="454">
        <v>1166.9862869800002</v>
      </c>
      <c r="P67" s="454">
        <v>875.31498940000006</v>
      </c>
      <c r="Q67" s="454">
        <v>1301.2198715299999</v>
      </c>
      <c r="R67" s="454">
        <v>1585.3059999299999</v>
      </c>
      <c r="S67" s="454">
        <v>2996.5710449500002</v>
      </c>
      <c r="T67" s="455">
        <v>1562.9439153599999</v>
      </c>
      <c r="U67" s="404" t="s">
        <v>240</v>
      </c>
      <c r="V67" s="650"/>
      <c r="W67" s="650"/>
      <c r="X67" s="650"/>
      <c r="Y67" s="664"/>
      <c r="Z67" s="664"/>
      <c r="AA67" s="664"/>
      <c r="AB67" s="664"/>
      <c r="AC67" s="664"/>
      <c r="AD67" s="664"/>
      <c r="AE67" s="664"/>
      <c r="AF67" s="664"/>
      <c r="AG67" s="664"/>
      <c r="AH67" s="664"/>
      <c r="AI67" s="664"/>
      <c r="AJ67" s="664"/>
    </row>
    <row r="68" spans="2:36" s="625" customFormat="1" ht="7.5" customHeight="1" x14ac:dyDescent="0.2">
      <c r="B68" s="635"/>
      <c r="C68" s="524"/>
      <c r="D68" s="524"/>
      <c r="E68" s="524"/>
      <c r="F68" s="524"/>
      <c r="G68" s="524"/>
      <c r="H68" s="524"/>
      <c r="I68" s="453"/>
      <c r="J68" s="451"/>
      <c r="K68" s="451"/>
      <c r="L68" s="451"/>
      <c r="M68" s="451"/>
      <c r="N68" s="451"/>
      <c r="O68" s="451"/>
      <c r="P68" s="451"/>
      <c r="Q68" s="451"/>
      <c r="R68" s="451"/>
      <c r="S68" s="451"/>
      <c r="T68" s="452"/>
      <c r="U68" s="637"/>
      <c r="V68" s="650"/>
      <c r="W68" s="650"/>
      <c r="X68" s="650"/>
      <c r="Y68" s="664"/>
      <c r="Z68" s="664"/>
      <c r="AA68" s="664"/>
      <c r="AB68" s="664"/>
      <c r="AC68" s="664"/>
      <c r="AD68" s="664"/>
      <c r="AE68" s="664"/>
      <c r="AF68" s="664"/>
      <c r="AG68" s="664"/>
      <c r="AH68" s="664"/>
      <c r="AI68" s="664"/>
      <c r="AJ68" s="664"/>
    </row>
    <row r="69" spans="2:36" s="625" customFormat="1" ht="24.95" customHeight="1" x14ac:dyDescent="0.2">
      <c r="B69" s="303" t="s">
        <v>155</v>
      </c>
      <c r="C69" s="521">
        <v>271581.70370785368</v>
      </c>
      <c r="D69" s="521">
        <v>240980.23289838614</v>
      </c>
      <c r="E69" s="521">
        <v>246196.55713934562</v>
      </c>
      <c r="F69" s="521">
        <v>269287.99072594167</v>
      </c>
      <c r="G69" s="521">
        <v>785078.36618777586</v>
      </c>
      <c r="H69" s="521">
        <v>1606277.3847205534</v>
      </c>
      <c r="I69" s="456">
        <v>785122.91966600216</v>
      </c>
      <c r="J69" s="454">
        <v>786853.14995245659</v>
      </c>
      <c r="K69" s="454">
        <v>789113.88808500918</v>
      </c>
      <c r="L69" s="454">
        <v>1588808.7416634995</v>
      </c>
      <c r="M69" s="454">
        <v>1594937.5833891192</v>
      </c>
      <c r="N69" s="454">
        <v>1592397.8004601246</v>
      </c>
      <c r="O69" s="454">
        <v>1596241.8054409921</v>
      </c>
      <c r="P69" s="454">
        <v>1594425.2347486024</v>
      </c>
      <c r="Q69" s="454">
        <v>1598107.8838075928</v>
      </c>
      <c r="R69" s="454">
        <v>1605369.9573164759</v>
      </c>
      <c r="S69" s="454">
        <v>1611345.158330573</v>
      </c>
      <c r="T69" s="455">
        <v>1606277.3847205534</v>
      </c>
      <c r="U69" s="404" t="s">
        <v>194</v>
      </c>
      <c r="V69" s="650"/>
      <c r="W69" s="650"/>
      <c r="X69" s="650"/>
      <c r="Y69" s="664"/>
      <c r="Z69" s="664"/>
      <c r="AA69" s="664"/>
      <c r="AB69" s="664"/>
      <c r="AC69" s="664"/>
      <c r="AD69" s="664"/>
      <c r="AE69" s="664"/>
      <c r="AF69" s="664"/>
      <c r="AG69" s="664"/>
      <c r="AH69" s="664"/>
      <c r="AI69" s="664"/>
      <c r="AJ69" s="664"/>
    </row>
    <row r="70" spans="2:36" s="625" customFormat="1" ht="6" customHeight="1" x14ac:dyDescent="0.2">
      <c r="B70" s="635"/>
      <c r="C70" s="524"/>
      <c r="D70" s="524"/>
      <c r="E70" s="524"/>
      <c r="F70" s="524"/>
      <c r="G70" s="524"/>
      <c r="H70" s="524"/>
      <c r="I70" s="453"/>
      <c r="J70" s="451"/>
      <c r="K70" s="451"/>
      <c r="L70" s="451"/>
      <c r="M70" s="451"/>
      <c r="N70" s="451"/>
      <c r="O70" s="451"/>
      <c r="P70" s="451"/>
      <c r="Q70" s="451"/>
      <c r="R70" s="451"/>
      <c r="S70" s="451"/>
      <c r="T70" s="452"/>
      <c r="U70" s="637"/>
      <c r="V70" s="650"/>
      <c r="W70" s="650"/>
      <c r="X70" s="650"/>
      <c r="Y70" s="664"/>
      <c r="Z70" s="664"/>
      <c r="AA70" s="664"/>
      <c r="AB70" s="664"/>
      <c r="AC70" s="664"/>
      <c r="AD70" s="664"/>
      <c r="AE70" s="664"/>
      <c r="AF70" s="664"/>
      <c r="AG70" s="664"/>
      <c r="AH70" s="664"/>
      <c r="AI70" s="664"/>
      <c r="AJ70" s="664"/>
    </row>
    <row r="71" spans="2:36" s="625" customFormat="1" ht="24.75" customHeight="1" x14ac:dyDescent="0.2">
      <c r="B71" s="303" t="s">
        <v>210</v>
      </c>
      <c r="C71" s="521">
        <v>188951.79609580463</v>
      </c>
      <c r="D71" s="521">
        <v>166892.66255297494</v>
      </c>
      <c r="E71" s="521">
        <v>175743.57402698309</v>
      </c>
      <c r="F71" s="521">
        <v>196329.2472184767</v>
      </c>
      <c r="G71" s="521">
        <v>465467.7595587328</v>
      </c>
      <c r="H71" s="521">
        <v>921138.36368292687</v>
      </c>
      <c r="I71" s="456">
        <v>470649.11467221158</v>
      </c>
      <c r="J71" s="454">
        <v>477811.78675650602</v>
      </c>
      <c r="K71" s="454">
        <v>475834.2928117991</v>
      </c>
      <c r="L71" s="454">
        <v>874534.44744809624</v>
      </c>
      <c r="M71" s="454">
        <v>880900.9047866828</v>
      </c>
      <c r="N71" s="454">
        <v>902294.6125753019</v>
      </c>
      <c r="O71" s="454">
        <v>915167.38975237962</v>
      </c>
      <c r="P71" s="454">
        <v>914747.94747921766</v>
      </c>
      <c r="Q71" s="454">
        <v>916235.61035580246</v>
      </c>
      <c r="R71" s="454">
        <v>929705.46426048351</v>
      </c>
      <c r="S71" s="454">
        <v>908978.34138597408</v>
      </c>
      <c r="T71" s="455">
        <v>921138.36368292687</v>
      </c>
      <c r="U71" s="404" t="s">
        <v>2</v>
      </c>
      <c r="V71" s="650"/>
      <c r="W71" s="650"/>
      <c r="X71" s="650"/>
      <c r="Y71" s="664"/>
      <c r="Z71" s="664"/>
      <c r="AA71" s="664"/>
      <c r="AB71" s="664"/>
      <c r="AC71" s="664"/>
      <c r="AD71" s="664"/>
      <c r="AE71" s="664"/>
      <c r="AF71" s="664"/>
      <c r="AG71" s="664"/>
      <c r="AH71" s="664"/>
      <c r="AI71" s="664"/>
      <c r="AJ71" s="664"/>
    </row>
    <row r="72" spans="2:36" s="671" customFormat="1" ht="19.5" customHeight="1" thickBot="1" x14ac:dyDescent="0.25">
      <c r="B72" s="665"/>
      <c r="C72" s="1032"/>
      <c r="D72" s="1032"/>
      <c r="E72" s="1032"/>
      <c r="F72" s="1032"/>
      <c r="G72" s="1032"/>
      <c r="H72" s="1032"/>
      <c r="I72" s="666"/>
      <c r="J72" s="667"/>
      <c r="K72" s="667"/>
      <c r="L72" s="667"/>
      <c r="M72" s="667"/>
      <c r="N72" s="667"/>
      <c r="O72" s="667"/>
      <c r="P72" s="667"/>
      <c r="Q72" s="667"/>
      <c r="R72" s="667"/>
      <c r="S72" s="667"/>
      <c r="T72" s="668"/>
      <c r="U72" s="669"/>
      <c r="V72" s="670"/>
      <c r="W72" s="670"/>
      <c r="X72" s="670"/>
      <c r="AJ72" s="672"/>
    </row>
    <row r="73" spans="2:36" ht="8.25" customHeight="1" thickTop="1" x14ac:dyDescent="0.65">
      <c r="C73" s="164"/>
      <c r="D73" s="164"/>
      <c r="E73" s="164"/>
      <c r="F73" s="164"/>
      <c r="G73" s="164"/>
      <c r="H73" s="164"/>
      <c r="I73" s="164"/>
      <c r="J73" s="164"/>
      <c r="K73" s="164"/>
      <c r="L73" s="164"/>
      <c r="M73" s="164"/>
      <c r="N73" s="164"/>
      <c r="O73" s="164"/>
      <c r="P73" s="164"/>
      <c r="Q73" s="164"/>
      <c r="R73" s="164"/>
      <c r="S73" s="164"/>
      <c r="T73" s="164"/>
      <c r="V73" s="156"/>
      <c r="W73" s="156"/>
      <c r="X73" s="156"/>
    </row>
    <row r="74" spans="2:36" s="197" customFormat="1" ht="22.5" x14ac:dyDescent="0.5">
      <c r="B74" s="197" t="s">
        <v>759</v>
      </c>
      <c r="U74" s="327" t="s">
        <v>761</v>
      </c>
      <c r="V74" s="328"/>
    </row>
    <row r="75" spans="2:36" s="70" customFormat="1" ht="18.75" x14ac:dyDescent="0.45">
      <c r="B75" s="74"/>
    </row>
    <row r="76" spans="2:36" s="161" customFormat="1" ht="23.25" x14ac:dyDescent="0.5">
      <c r="C76" s="162"/>
      <c r="D76" s="162"/>
      <c r="E76" s="162"/>
      <c r="F76" s="162"/>
      <c r="G76" s="162"/>
      <c r="H76" s="162"/>
      <c r="I76" s="162"/>
      <c r="J76" s="162"/>
      <c r="K76" s="957"/>
      <c r="L76" s="162"/>
      <c r="M76" s="162"/>
      <c r="N76" s="162"/>
      <c r="O76" s="162"/>
      <c r="P76" s="162"/>
      <c r="Q76" s="162"/>
      <c r="R76" s="162"/>
      <c r="S76" s="162"/>
      <c r="T76" s="162"/>
      <c r="U76" s="162"/>
      <c r="V76" s="162"/>
      <c r="W76" s="162"/>
      <c r="X76" s="162"/>
      <c r="Y76" s="162"/>
      <c r="Z76" s="162"/>
    </row>
    <row r="78" spans="2:36" x14ac:dyDescent="0.5">
      <c r="C78" s="162"/>
      <c r="D78" s="162"/>
      <c r="E78" s="162"/>
      <c r="F78" s="162"/>
      <c r="G78" s="162"/>
      <c r="H78" s="162"/>
      <c r="I78" s="162"/>
      <c r="J78" s="162"/>
      <c r="K78" s="162"/>
      <c r="L78" s="162"/>
      <c r="M78" s="162"/>
      <c r="N78" s="162"/>
      <c r="O78" s="162"/>
      <c r="P78" s="162"/>
      <c r="Q78" s="162"/>
      <c r="R78" s="162"/>
      <c r="S78" s="162"/>
      <c r="T78" s="162"/>
    </row>
    <row r="79" spans="2:36" x14ac:dyDescent="0.5">
      <c r="C79" s="165"/>
      <c r="D79" s="165"/>
      <c r="E79" s="165"/>
      <c r="F79" s="165"/>
      <c r="G79" s="165"/>
      <c r="H79" s="165"/>
      <c r="I79" s="165"/>
      <c r="J79" s="165"/>
      <c r="K79" s="165"/>
      <c r="L79" s="165"/>
      <c r="M79" s="165"/>
      <c r="N79" s="165"/>
      <c r="O79" s="165"/>
      <c r="P79" s="165"/>
      <c r="Q79" s="165"/>
      <c r="R79" s="165"/>
      <c r="S79" s="165"/>
      <c r="T79" s="165"/>
    </row>
    <row r="80" spans="2:36" ht="21.75" customHeight="1" x14ac:dyDescent="0.35">
      <c r="B80" s="163"/>
      <c r="C80" s="165"/>
      <c r="D80" s="165"/>
      <c r="E80" s="165"/>
      <c r="F80" s="165"/>
      <c r="G80" s="165"/>
      <c r="H80" s="165"/>
      <c r="I80" s="165"/>
      <c r="J80" s="165"/>
      <c r="K80" s="165"/>
      <c r="L80" s="165"/>
      <c r="M80" s="165"/>
      <c r="N80" s="165"/>
      <c r="O80" s="165"/>
      <c r="P80" s="165"/>
      <c r="Q80" s="165"/>
      <c r="R80" s="165"/>
      <c r="S80" s="165"/>
      <c r="T80" s="165"/>
      <c r="U80" s="163"/>
    </row>
    <row r="81" spans="2:21" ht="21.75" customHeight="1" x14ac:dyDescent="0.35">
      <c r="B81" s="163"/>
      <c r="C81" s="165"/>
      <c r="D81" s="165"/>
      <c r="E81" s="165"/>
      <c r="F81" s="165"/>
      <c r="G81" s="165"/>
      <c r="H81" s="165"/>
      <c r="I81" s="165"/>
      <c r="J81" s="165"/>
      <c r="K81" s="165"/>
      <c r="L81" s="165"/>
      <c r="M81" s="165"/>
      <c r="N81" s="165"/>
      <c r="O81" s="165"/>
      <c r="P81" s="165"/>
      <c r="Q81" s="165"/>
      <c r="R81" s="165"/>
      <c r="S81" s="165"/>
      <c r="T81" s="165"/>
      <c r="U81" s="163"/>
    </row>
    <row r="82" spans="2:21" ht="15" x14ac:dyDescent="0.35">
      <c r="B82" s="163"/>
      <c r="U82" s="163"/>
    </row>
    <row r="83" spans="2:21" ht="15" x14ac:dyDescent="0.35">
      <c r="B83" s="163"/>
      <c r="U83" s="163"/>
    </row>
  </sheetData>
  <mergeCells count="12">
    <mergeCell ref="E9:E11"/>
    <mergeCell ref="U9:U11"/>
    <mergeCell ref="B9:B11"/>
    <mergeCell ref="L4:U4"/>
    <mergeCell ref="B4:K4"/>
    <mergeCell ref="L9:T9"/>
    <mergeCell ref="I9:K9"/>
    <mergeCell ref="H9:H11"/>
    <mergeCell ref="C9:C11"/>
    <mergeCell ref="F9:F11"/>
    <mergeCell ref="G9:G11"/>
    <mergeCell ref="D9:D11"/>
  </mergeCells>
  <printOptions horizontalCentered="1"/>
  <pageMargins left="0.196850393700787" right="0.196850393700787" top="0.59055118110236204" bottom="0.39370078740157499" header="0.511811023622047" footer="0.511811023622047"/>
  <pageSetup paperSize="9" scale="45" orientation="portrait" r:id="rId1"/>
  <headerFooter alignWithMargins="0">
    <oddFooter>&amp;C&amp;"Times New Roman,Regular"&amp;20- &amp;P+5 -</oddFooter>
  </headerFooter>
  <colBreaks count="1" manualBreakCount="1">
    <brk id="11"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48</vt:i4>
      </vt:variant>
    </vt:vector>
  </HeadingPairs>
  <TitlesOfParts>
    <vt:vector size="97" baseType="lpstr">
      <vt:lpstr>ملاحظة</vt:lpstr>
      <vt:lpstr>الفهرس</vt:lpstr>
      <vt:lpstr>أهم المصطلحات الاقتصادية</vt:lpstr>
      <vt:lpstr>القسم الأول</vt:lpstr>
      <vt:lpstr>جدول1</vt:lpstr>
      <vt:lpstr>جدول4  (2)</vt:lpstr>
      <vt:lpstr>جدول5 (2)</vt:lpstr>
      <vt:lpstr>جدول  2</vt:lpstr>
      <vt:lpstr>جدول 3</vt:lpstr>
      <vt:lpstr>جدول 4</vt:lpstr>
      <vt:lpstr>جدول 5</vt:lpstr>
      <vt:lpstr>جدول 6</vt:lpstr>
      <vt:lpstr>جدول 7</vt:lpstr>
      <vt:lpstr>جدول 8</vt:lpstr>
      <vt:lpstr>جدول 9-10</vt:lpstr>
      <vt:lpstr>جدول 11</vt:lpstr>
      <vt:lpstr>جدول 12-13</vt:lpstr>
      <vt:lpstr>جدول 14  </vt:lpstr>
      <vt:lpstr>جدول 15</vt:lpstr>
      <vt:lpstr>جدول 16</vt:lpstr>
      <vt:lpstr>القسم الثاني</vt:lpstr>
      <vt:lpstr>جدول 17</vt:lpstr>
      <vt:lpstr>جدول 18 </vt:lpstr>
      <vt:lpstr>جدول 19 </vt:lpstr>
      <vt:lpstr>القسم الثالث</vt:lpstr>
      <vt:lpstr>جدول 20</vt:lpstr>
      <vt:lpstr>جدول 21</vt:lpstr>
      <vt:lpstr>القسم الرابع</vt:lpstr>
      <vt:lpstr>جدول 22</vt:lpstr>
      <vt:lpstr>جدول 23</vt:lpstr>
      <vt:lpstr>جدول 24-25</vt:lpstr>
      <vt:lpstr>جدول 26</vt:lpstr>
      <vt:lpstr>جدول 27  </vt:lpstr>
      <vt:lpstr>جدول 28 </vt:lpstr>
      <vt:lpstr>جدول 29  </vt:lpstr>
      <vt:lpstr>جدول 30 </vt:lpstr>
      <vt:lpstr>جدول 31 </vt:lpstr>
      <vt:lpstr>القسم الخامس</vt:lpstr>
      <vt:lpstr>جدول 32  </vt:lpstr>
      <vt:lpstr>جدول 33  </vt:lpstr>
      <vt:lpstr>جدول 34 </vt:lpstr>
      <vt:lpstr>جدول 35  </vt:lpstr>
      <vt:lpstr>جدول 36  </vt:lpstr>
      <vt:lpstr>جدول 37  </vt:lpstr>
      <vt:lpstr>جدول 38 </vt:lpstr>
      <vt:lpstr>جدول 39 </vt:lpstr>
      <vt:lpstr>جدول 40</vt:lpstr>
      <vt:lpstr>جدول 41</vt:lpstr>
      <vt:lpstr>الفهرس  (2)</vt:lpstr>
      <vt:lpstr>الفهرس!Print_Area</vt:lpstr>
      <vt:lpstr>'الفهرس  (2)'!Print_Area</vt:lpstr>
      <vt:lpstr>'القسم الأول'!Print_Area</vt:lpstr>
      <vt:lpstr>'القسم الثالث'!Print_Area</vt:lpstr>
      <vt:lpstr>'القسم الثاني'!Print_Area</vt:lpstr>
      <vt:lpstr>'القسم الخامس'!Print_Area</vt:lpstr>
      <vt:lpstr>'القسم الرابع'!Print_Area</vt:lpstr>
      <vt:lpstr>'جدول  2'!Print_Area</vt:lpstr>
      <vt:lpstr>'جدول 11'!Print_Area</vt:lpstr>
      <vt:lpstr>'جدول 12-13'!Print_Area</vt:lpstr>
      <vt:lpstr>'جدول 14  '!Print_Area</vt:lpstr>
      <vt:lpstr>'جدول 15'!Print_Area</vt:lpstr>
      <vt:lpstr>'جدول 16'!Print_Area</vt:lpstr>
      <vt:lpstr>'جدول 17'!Print_Area</vt:lpstr>
      <vt:lpstr>'جدول 18 '!Print_Area</vt:lpstr>
      <vt:lpstr>'جدول 19 '!Print_Area</vt:lpstr>
      <vt:lpstr>'جدول 20'!Print_Area</vt:lpstr>
      <vt:lpstr>'جدول 21'!Print_Area</vt:lpstr>
      <vt:lpstr>'جدول 22'!Print_Area</vt:lpstr>
      <vt:lpstr>'جدول 23'!Print_Area</vt:lpstr>
      <vt:lpstr>'جدول 24-25'!Print_Area</vt:lpstr>
      <vt:lpstr>'جدول 26'!Print_Area</vt:lpstr>
      <vt:lpstr>'جدول 27  '!Print_Area</vt:lpstr>
      <vt:lpstr>'جدول 28 '!Print_Area</vt:lpstr>
      <vt:lpstr>'جدول 29  '!Print_Area</vt:lpstr>
      <vt:lpstr>'جدول 3'!Print_Area</vt:lpstr>
      <vt:lpstr>'جدول 30 '!Print_Area</vt:lpstr>
      <vt:lpstr>'جدول 31 '!Print_Area</vt:lpstr>
      <vt:lpstr>'جدول 32  '!Print_Area</vt:lpstr>
      <vt:lpstr>'جدول 33  '!Print_Area</vt:lpstr>
      <vt:lpstr>'جدول 34 '!Print_Area</vt:lpstr>
      <vt:lpstr>'جدول 35  '!Print_Area</vt:lpstr>
      <vt:lpstr>'جدول 36  '!Print_Area</vt:lpstr>
      <vt:lpstr>'جدول 37  '!Print_Area</vt:lpstr>
      <vt:lpstr>'جدول 38 '!Print_Area</vt:lpstr>
      <vt:lpstr>'جدول 39 '!Print_Area</vt:lpstr>
      <vt:lpstr>'جدول 4'!Print_Area</vt:lpstr>
      <vt:lpstr>'جدول 40'!Print_Area</vt:lpstr>
      <vt:lpstr>'جدول 41'!Print_Area</vt:lpstr>
      <vt:lpstr>'جدول 5'!Print_Area</vt:lpstr>
      <vt:lpstr>'جدول 6'!Print_Area</vt:lpstr>
      <vt:lpstr>'جدول 7'!Print_Area</vt:lpstr>
      <vt:lpstr>'جدول 8'!Print_Area</vt:lpstr>
      <vt:lpstr>'جدول 9-10'!Print_Area</vt:lpstr>
      <vt:lpstr>جدول1!Print_Area</vt:lpstr>
      <vt:lpstr>'جدول4  (2)'!Print_Area</vt:lpstr>
      <vt:lpstr>'جدول5 (2)'!Print_Area</vt:lpstr>
      <vt:lpstr>ملاحظة!Print_Area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dc:creator>
  <cp:lastModifiedBy>رنا تيسير مصري</cp:lastModifiedBy>
  <cp:lastPrinted>2022-08-07T07:28:43Z</cp:lastPrinted>
  <dcterms:created xsi:type="dcterms:W3CDTF">2003-10-27T16:49:11Z</dcterms:created>
  <dcterms:modified xsi:type="dcterms:W3CDTF">2022-08-08T10:23:32Z</dcterms:modified>
</cp:coreProperties>
</file>